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Приложение 1" sheetId="12" r:id="rId1"/>
    <sheet name="Приложение 2" sheetId="2" r:id="rId2"/>
    <sheet name="Приложение 3" sheetId="5" r:id="rId3"/>
    <sheet name="дорожные карты" sheetId="9" r:id="rId4"/>
    <sheet name="Лист1" sheetId="10" r:id="rId5"/>
  </sheets>
  <definedNames>
    <definedName name="_xlnm.Print_Area" localSheetId="0">'Приложение 1'!$A$1:$N$27</definedName>
    <definedName name="_xlnm.Print_Area" localSheetId="2">'Приложение 3'!$A$1:$N$30</definedName>
  </definedNames>
  <calcPr calcId="124519"/>
</workbook>
</file>

<file path=xl/calcChain.xml><?xml version="1.0" encoding="utf-8"?>
<calcChain xmlns="http://schemas.openxmlformats.org/spreadsheetml/2006/main">
  <c r="P18" i="5"/>
  <c r="P10"/>
  <c r="P11"/>
  <c r="P12"/>
  <c r="P13"/>
  <c r="P14"/>
  <c r="P15"/>
  <c r="P16"/>
  <c r="P17"/>
  <c r="P9"/>
  <c r="O18"/>
  <c r="O10"/>
  <c r="O11"/>
  <c r="O12"/>
  <c r="O13"/>
  <c r="O14"/>
  <c r="O15"/>
  <c r="O16"/>
  <c r="O17"/>
  <c r="O9"/>
  <c r="I20"/>
  <c r="E20"/>
  <c r="D20"/>
  <c r="F13"/>
  <c r="F14"/>
  <c r="I18"/>
  <c r="E18"/>
  <c r="D18"/>
  <c r="F9"/>
  <c r="F21"/>
  <c r="H7" i="2"/>
  <c r="N10" i="12"/>
  <c r="N11"/>
  <c r="N12"/>
  <c r="N13"/>
  <c r="N14"/>
  <c r="N16"/>
  <c r="N18"/>
  <c r="N20"/>
  <c r="N9"/>
  <c r="Z8" i="2"/>
  <c r="Z9"/>
  <c r="Z10"/>
  <c r="Z11"/>
  <c r="Z12"/>
  <c r="Z13"/>
  <c r="Z14"/>
  <c r="Z15"/>
  <c r="Z16"/>
  <c r="Z17"/>
  <c r="Z18"/>
  <c r="Z19"/>
  <c r="Z20"/>
  <c r="Z7"/>
  <c r="R11"/>
  <c r="R8"/>
  <c r="R9"/>
  <c r="R10"/>
  <c r="R12"/>
  <c r="R13"/>
  <c r="R14"/>
  <c r="R15"/>
  <c r="R16"/>
  <c r="R17"/>
  <c r="R18"/>
  <c r="R19"/>
  <c r="R20"/>
  <c r="R7"/>
  <c r="P7"/>
  <c r="J8"/>
  <c r="J9"/>
  <c r="J10"/>
  <c r="J11"/>
  <c r="J12"/>
  <c r="J13"/>
  <c r="J14"/>
  <c r="J15"/>
  <c r="J16"/>
  <c r="J17"/>
  <c r="J18"/>
  <c r="J19"/>
  <c r="J20"/>
  <c r="J7"/>
  <c r="H8"/>
  <c r="J9" i="12"/>
  <c r="J10"/>
  <c r="J11"/>
  <c r="J12"/>
  <c r="J13"/>
  <c r="J14"/>
  <c r="J15"/>
  <c r="J16"/>
  <c r="J18"/>
  <c r="J20"/>
  <c r="J8"/>
  <c r="P10"/>
  <c r="P11"/>
  <c r="P12"/>
  <c r="P13"/>
  <c r="P14"/>
  <c r="P16"/>
  <c r="P9"/>
  <c r="O9"/>
  <c r="O10"/>
  <c r="O11"/>
  <c r="O12"/>
  <c r="O13"/>
  <c r="O14"/>
  <c r="O15"/>
  <c r="O16"/>
  <c r="O8"/>
  <c r="P17" l="1"/>
  <c r="O17"/>
  <c r="G4" i="10" l="1"/>
  <c r="G5"/>
  <c r="G3"/>
  <c r="E4"/>
  <c r="E5"/>
  <c r="E3"/>
  <c r="C4"/>
  <c r="C5"/>
  <c r="C3"/>
  <c r="X19" i="2" l="1"/>
  <c r="X20"/>
  <c r="X18"/>
  <c r="X17"/>
  <c r="X15"/>
  <c r="X14"/>
  <c r="X13"/>
  <c r="X12"/>
  <c r="X11"/>
  <c r="X10"/>
  <c r="X9"/>
  <c r="X8"/>
  <c r="X7"/>
  <c r="F17" i="5"/>
  <c r="F16"/>
  <c r="F15"/>
  <c r="F11"/>
  <c r="F10"/>
  <c r="P20" i="2"/>
  <c r="P19"/>
  <c r="P18"/>
  <c r="P17"/>
  <c r="P16"/>
  <c r="P15"/>
  <c r="P14"/>
  <c r="P13"/>
  <c r="P12"/>
  <c r="P11"/>
  <c r="P10"/>
  <c r="P9"/>
  <c r="P8"/>
  <c r="H20"/>
  <c r="H19"/>
  <c r="H18"/>
  <c r="H17"/>
  <c r="H16"/>
  <c r="H15"/>
  <c r="H14"/>
  <c r="H13"/>
  <c r="H10"/>
  <c r="H9"/>
  <c r="F12" i="5"/>
  <c r="H11" i="2"/>
  <c r="X16"/>
  <c r="H23" i="9" l="1"/>
  <c r="H17"/>
  <c r="H18"/>
  <c r="H19"/>
  <c r="H20"/>
  <c r="H21"/>
  <c r="H16"/>
  <c r="H14"/>
  <c r="H11"/>
  <c r="H12"/>
  <c r="H10"/>
</calcChain>
</file>

<file path=xl/sharedStrings.xml><?xml version="1.0" encoding="utf-8"?>
<sst xmlns="http://schemas.openxmlformats.org/spreadsheetml/2006/main" count="225" uniqueCount="109">
  <si>
    <t>№ п/п</t>
  </si>
  <si>
    <t>Наименование показателя</t>
  </si>
  <si>
    <t xml:space="preserve">Фактически сложившаяся средняя заработная плата в Волгоградской области </t>
  </si>
  <si>
    <t>за 2013 год</t>
  </si>
  <si>
    <t>Фактически сложившаяся средняя заработная плата в ЮФО</t>
  </si>
  <si>
    <t>Фактически сложившаяся средняя заработная плата в РФ</t>
  </si>
  <si>
    <t>ВО</t>
  </si>
  <si>
    <t>ЮФО</t>
  </si>
  <si>
    <t>РФ</t>
  </si>
  <si>
    <t>2013 год</t>
  </si>
  <si>
    <t xml:space="preserve">Средняя заработная плата в сфере общего образования </t>
  </si>
  <si>
    <t>Врачи и работники медицинских организаций, имеющие высшее медицинское (фармацевтическое) или иное высшее образование, предоставляющие медицинские услуги (обеспечивающие предоставление медицинских услуг)</t>
  </si>
  <si>
    <t>Средний медицинский (фармацевтический) персонал (персонал, обеспечивающий условия для предоставления медицинских услуг)</t>
  </si>
  <si>
    <t>Младший медицинский  персонал (персонал, обеспечивающий условия для предоставления медицинских услуг)</t>
  </si>
  <si>
    <t>Социальные работники</t>
  </si>
  <si>
    <t>Работники учреждений культуры</t>
  </si>
  <si>
    <t>2014 год</t>
  </si>
  <si>
    <t>за 2014 год</t>
  </si>
  <si>
    <t xml:space="preserve"> РФ</t>
  </si>
  <si>
    <t>Педагогические работники образовательных организаций общего образования</t>
  </si>
  <si>
    <t>Преподаватели и мастера производственного обучения образовательных организаций начального и среднего профессионального образования</t>
  </si>
  <si>
    <t>Е.В. Самарцева</t>
  </si>
  <si>
    <t>Приложение № 1</t>
  </si>
  <si>
    <t>Приложение № 3</t>
  </si>
  <si>
    <t>Ведущий инспектор КСП Волгоградской области</t>
  </si>
  <si>
    <t xml:space="preserve">2013 год </t>
  </si>
  <si>
    <t>Преподаватели образовательных учреждений высшего профессионального образования</t>
  </si>
  <si>
    <t>Средняя заработная плата учителей</t>
  </si>
  <si>
    <t>2015 год</t>
  </si>
  <si>
    <t>за 2015 год</t>
  </si>
  <si>
    <t>Педагогические работники организаций, оказывающих социальные услуги детям-сиротам и детям, оставшимся без попечения родителей</t>
  </si>
  <si>
    <t>2016 год</t>
  </si>
  <si>
    <t xml:space="preserve"> за 2016 год</t>
  </si>
  <si>
    <t>Приложение №2</t>
  </si>
  <si>
    <t>Изменение показателей, характеризующих уровень заработной платы отдельных категорий работников социальной сферы Волгоградской области, установленных соответствующими отраслевыми «дорожными картами»</t>
  </si>
  <si>
    <t>N п/п</t>
  </si>
  <si>
    <t>Наименование целевого показателя</t>
  </si>
  <si>
    <t>Значение показателя по годам</t>
  </si>
  <si>
    <t>Постановление Губернатора Волгоградской области от 27.03.2013 № 261 "Об утверждении плана мероприятий ("дорожной карты") "Изменения в отраслях социальной сферы, направленные на повышение эффективности здравоохранения Волгоградской области" (с изменениями от 19.10.2016)</t>
  </si>
  <si>
    <t>Постановление Правительства Волгоградской области от 26.03.2013 № 128-п "Об утверждении плана мероприятий ("дорожной карты") "Повышение эффективности и качества услуг в сфере социального обслуживания населения Волгоградской области на 2013-2018 годы" (с изменениями от 26.09.2016)</t>
  </si>
  <si>
    <t>Постановление Правительства Волгоградской области от 23.04.2013 № 203-п "Об утверждении плана мероприятий ("дорожной карты") "Изменения в отраслях социальной сферы, направленные на повышение эффективности образования и науки Волгоградской области" (с изменениями от 07.10.2016)</t>
  </si>
  <si>
    <t>Педагогические работники государственных (муниципальных) организаций дошкольного образования</t>
  </si>
  <si>
    <t>Педагогические работники учреждений дополнительного образования детей</t>
  </si>
  <si>
    <t xml:space="preserve">Постановление Правительства Волгоградской области от 19.03.2013 № 116-п "О мерах по поэтапному повышению заработной платы работников государственных учреждений культуры Волгоградской области" </t>
  </si>
  <si>
    <t>1 кв. 2017</t>
  </si>
  <si>
    <t>Отклонение 2017 от 2016 года</t>
  </si>
  <si>
    <t xml:space="preserve"> % от средней заработной платы</t>
  </si>
  <si>
    <t>откло нение 2017 от 2016</t>
  </si>
  <si>
    <t>Средняя заработная плата по экономике*</t>
  </si>
  <si>
    <t>Педагогические работники образовательных учреждений общего образования</t>
  </si>
  <si>
    <t>рублей</t>
  </si>
  <si>
    <t>****** показатель анализируется по отношению к средней заработной плате учителей</t>
  </si>
  <si>
    <t>Средняя заработная плата учителей*****</t>
  </si>
  <si>
    <t>* оценка среднемесячной начисленной заработной платы наемных работников в организациях, у индивидуальных предпринимателей и физических лиц за за январь-сентябрь 2017 года, рассчитанная в соответствии с Методикой расчета квартальной оценки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деятельности), утвержденной приказом Росстата от 09.11.2016 № 713</t>
  </si>
  <si>
    <t>Педагогические работники организаций, оказывающих социальные услуги детям-сиротам и детям, оставшимся без попечения родителей**</t>
  </si>
  <si>
    <t>Педагогические работники государственных (муниципальных) организаций дошкольного образования***</t>
  </si>
  <si>
    <t xml:space="preserve">*** показатель анализируется по отношению к среднее заработной плате в сфере общего образования </t>
  </si>
  <si>
    <t>Педагогические работники учреждений дополнительного образования детей****, *****</t>
  </si>
  <si>
    <t>*** показатель не анализируется  с допущенной ошибкой при формировании отчета Росстату за 2016 год</t>
  </si>
  <si>
    <t>Средняя заработная плата в сфере общего образования ****</t>
  </si>
  <si>
    <t xml:space="preserve">*****  показатель анализируется по отношению к средней заработной плате в сфере общего образования </t>
  </si>
  <si>
    <t>Педагогические работники дошкольных образовательных организаций***</t>
  </si>
  <si>
    <t xml:space="preserve">***показатель анализируется по отношению к средней заработной плате в сфере общего образования </t>
  </si>
  <si>
    <t>**** показатель анализируется по отношению к средней заработной плате учителей</t>
  </si>
  <si>
    <t>**** показатель анализируется по отношению к среднее заработной плате учителей</t>
  </si>
  <si>
    <t>****  не мониторируется, приведен для сравнения средней заработной платы по п. 10</t>
  </si>
  <si>
    <t>*****  не мониторируется, приведен для сравнения средней заработной платы по п. 12</t>
  </si>
  <si>
    <t xml:space="preserve">ВО  </t>
  </si>
  <si>
    <t>Средняя по экономике по Указу № 597</t>
  </si>
  <si>
    <t>К</t>
  </si>
  <si>
    <t>за 2017 год</t>
  </si>
  <si>
    <t xml:space="preserve">за 2017 год </t>
  </si>
  <si>
    <t xml:space="preserve">Факт  </t>
  </si>
  <si>
    <t>план</t>
  </si>
  <si>
    <t>за январь 2018 года</t>
  </si>
  <si>
    <t>в 2 раза</t>
  </si>
  <si>
    <t xml:space="preserve"> за 2017 год</t>
  </si>
  <si>
    <t>за янв. 2018 года</t>
  </si>
  <si>
    <t>откло нение янв. 2018 от 2017</t>
  </si>
  <si>
    <t>январь 2018 года</t>
  </si>
  <si>
    <t>2017 год</t>
  </si>
  <si>
    <t>Сравнительный анализ уровня средней заработной платы работников социальной сферы относительно средней заработной платы в экономике по Волгоградской области, Южного федерального округа и Российской Федерации за 2017 год и январь 2018 года</t>
  </si>
  <si>
    <t>Оценка динамики роста средней заработной платы работников социальной сферы Волгоградской области за 2013-2017 годы  и январь 2018 года</t>
  </si>
  <si>
    <t>Анализ соответствия фактически достигнутого за 2017 год  и январь 2018 года уровня средней заработной платы отдельных категорий работников социальной сферы Волгоградской области, показателям установленным соответствующими отраслевыми «дорожными картами»</t>
  </si>
  <si>
    <t>Средняя заработная плата по экономике Волгоградской области</t>
  </si>
  <si>
    <t>23935*</t>
  </si>
  <si>
    <t>26050*</t>
  </si>
  <si>
    <t xml:space="preserve">отклонение </t>
  </si>
  <si>
    <t>отклонение</t>
  </si>
  <si>
    <t>целевой показатель "дорожной карты", %</t>
  </si>
  <si>
    <t xml:space="preserve">                                      </t>
  </si>
  <si>
    <t>Педагогические работники организаций, оказывающих социальные услуги детям-сиротам и детям, оставшимся без попечения родителей*</t>
  </si>
  <si>
    <t>Педагогические работники дошкольных образовательных организаций</t>
  </si>
  <si>
    <t>нет данных</t>
  </si>
  <si>
    <t>в 2,1 раза</t>
  </si>
  <si>
    <t>-</t>
  </si>
  <si>
    <t>юфо</t>
  </si>
  <si>
    <t>рф</t>
  </si>
  <si>
    <t>факт по данным Росстата</t>
  </si>
  <si>
    <t>**</t>
  </si>
  <si>
    <t>** не анализируется в связи с допущенной ошибкой в направленном в Росстат отчете за 2016 год</t>
  </si>
  <si>
    <t>Педагогические работники учреждений дополнительного образования детей***</t>
  </si>
  <si>
    <t>* Рассчитана КСП от  размера средней заработной платы по категориям работников и уровня сложившегося достижения показателя по заработной плате в 2017 году (по данным Росстата)</t>
  </si>
  <si>
    <t xml:space="preserve">** показатели "дорожных карт" в соответсвии c Указом Президента РФ 28.12.2012 № 1688 «О некоторых мерах по реализации государственной политики в сфере защиты детей-сирот и детей, оставшихся без попечения родителей» </t>
  </si>
  <si>
    <t xml:space="preserve">***** показатели "дорожных карт" в соответсвии c УказомПрезидента РФ 01.12.2012 № 761 «О Национальной стратегии действий в интересах детей на 2012 - 2017 годы» </t>
  </si>
  <si>
    <t xml:space="preserve">* показатели "дорожных карт" в соответсвии c Указом Президента РФ 28.12.2012 № 1688 «О некоторых мерах по реализации государственной политики в сфере защиты детей-сирот и детей, оставшихся без попечения родителей» </t>
  </si>
  <si>
    <t xml:space="preserve">*** показатели "дорожных карт" в соответсвии c Указом Президента РФ 01.12.2012 № 761 «О Национальной стратегии действий в интересах детей на 2012 - 2017 годы» </t>
  </si>
  <si>
    <t>* Рассчитана КСП от  размера средней заработной платы по категориям работников и уровня сложившегося достижения показателя по заработной плате в 2017 годуи январе 2018 года (по данным Росстата)</t>
  </si>
  <si>
    <t xml:space="preserve">***** показатели "дорожных карт" в соответсвии c Указом Президента РФ 01.12.2012 № 761 «О Национальной стратегии действий в интересах детей на 2012 - 2017 годы» 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</si>
</sst>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28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"/>
      <family val="1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name val="Times Bold Italic"/>
      <family val="1"/>
    </font>
    <font>
      <b/>
      <sz val="10"/>
      <name val="Times Bold Italic"/>
      <family val="1"/>
    </font>
    <font>
      <b/>
      <i/>
      <sz val="10"/>
      <name val="Times Bold Italic"/>
      <family val="1"/>
    </font>
    <font>
      <sz val="10"/>
      <color indexed="8"/>
      <name val="Times New Roman"/>
      <family val="1"/>
      <charset val="204"/>
    </font>
    <font>
      <sz val="10"/>
      <color theme="1"/>
      <name val="Times Bold Italic"/>
      <family val="1"/>
    </font>
    <font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1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Fill="1" applyBorder="1"/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1" fontId="10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/>
    <xf numFmtId="0" fontId="9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2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/>
    <xf numFmtId="0" fontId="14" fillId="0" borderId="0" xfId="0" applyFont="1" applyFill="1" applyBorder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wrapText="1"/>
    </xf>
    <xf numFmtId="0" fontId="11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0" fillId="0" borderId="0" xfId="0" applyFont="1" applyFill="1" applyBorder="1"/>
    <xf numFmtId="0" fontId="20" fillId="0" borderId="2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horizontal="left" vertical="center"/>
    </xf>
    <xf numFmtId="0" fontId="22" fillId="0" borderId="0" xfId="0" applyFont="1" applyAlignment="1">
      <alignment wrapText="1"/>
    </xf>
    <xf numFmtId="0" fontId="22" fillId="0" borderId="1" xfId="0" applyFont="1" applyBorder="1" applyAlignment="1">
      <alignment horizontal="center" vertical="center" wrapText="1"/>
    </xf>
    <xf numFmtId="10" fontId="22" fillId="0" borderId="1" xfId="0" applyNumberFormat="1" applyFont="1" applyBorder="1" applyAlignment="1">
      <alignment horizontal="center" vertical="center" wrapText="1"/>
    </xf>
    <xf numFmtId="3" fontId="2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1" fontId="0" fillId="0" borderId="0" xfId="0" applyNumberFormat="1" applyFill="1" applyBorder="1"/>
    <xf numFmtId="1" fontId="11" fillId="0" borderId="0" xfId="0" applyNumberFormat="1" applyFont="1" applyFill="1" applyBorder="1" applyAlignment="1">
      <alignment wrapText="1"/>
    </xf>
    <xf numFmtId="0" fontId="24" fillId="3" borderId="0" xfId="0" applyFont="1" applyFill="1" applyBorder="1"/>
    <xf numFmtId="0" fontId="14" fillId="3" borderId="0" xfId="0" applyFont="1" applyFill="1" applyBorder="1"/>
    <xf numFmtId="164" fontId="3" fillId="4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top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14" fillId="4" borderId="0" xfId="0" applyFont="1" applyFill="1" applyBorder="1"/>
    <xf numFmtId="0" fontId="15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1" fontId="16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" fontId="15" fillId="4" borderId="1" xfId="0" applyNumberFormat="1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vertical="center"/>
    </xf>
    <xf numFmtId="0" fontId="14" fillId="0" borderId="14" xfId="0" applyFont="1" applyFill="1" applyBorder="1" applyAlignment="1">
      <alignment wrapText="1"/>
    </xf>
    <xf numFmtId="1" fontId="0" fillId="0" borderId="0" xfId="0" applyNumberFormat="1" applyFill="1" applyBorder="1" applyAlignment="1">
      <alignment wrapText="1"/>
    </xf>
    <xf numFmtId="1" fontId="14" fillId="0" borderId="0" xfId="0" applyNumberFormat="1" applyFont="1" applyFill="1" applyBorder="1" applyAlignment="1">
      <alignment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wrapText="1"/>
    </xf>
    <xf numFmtId="17" fontId="14" fillId="0" borderId="0" xfId="0" applyNumberFormat="1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left" vertical="top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0"/>
  <sheetViews>
    <sheetView view="pageBreakPreview" zoomScale="60" workbookViewId="0">
      <selection activeCell="B18" sqref="B18"/>
    </sheetView>
  </sheetViews>
  <sheetFormatPr defaultRowHeight="15"/>
  <cols>
    <col min="1" max="1" width="3.7109375" style="8" customWidth="1"/>
    <col min="2" max="2" width="56.42578125" style="6" customWidth="1"/>
    <col min="3" max="6" width="6.85546875" style="6" customWidth="1"/>
    <col min="7" max="8" width="6.5703125" style="6" customWidth="1"/>
    <col min="9" max="9" width="7.42578125" style="6" customWidth="1"/>
    <col min="10" max="10" width="6.5703125" style="6" customWidth="1"/>
    <col min="11" max="11" width="6.5703125" style="75" customWidth="1"/>
    <col min="12" max="12" width="6.5703125" style="6" customWidth="1"/>
    <col min="13" max="13" width="7.42578125" style="6" customWidth="1"/>
    <col min="14" max="14" width="6.5703125" style="6" customWidth="1"/>
    <col min="15" max="16384" width="9.140625" style="6"/>
  </cols>
  <sheetData>
    <row r="1" spans="1:16">
      <c r="K1" s="105" t="s">
        <v>22</v>
      </c>
      <c r="L1" s="105"/>
      <c r="M1" s="105"/>
      <c r="N1" s="105"/>
    </row>
    <row r="2" spans="1:16" s="15" customFormat="1" ht="48.75" customHeight="1">
      <c r="A2" s="109" t="s">
        <v>83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6" s="15" customFormat="1" ht="15" customHeight="1">
      <c r="A3" s="70"/>
      <c r="B3" s="25"/>
      <c r="C3" s="70"/>
      <c r="D3" s="70"/>
      <c r="E3" s="70"/>
      <c r="F3" s="70"/>
      <c r="H3" s="25"/>
      <c r="I3" s="25"/>
      <c r="K3" s="76"/>
      <c r="N3" s="58" t="s">
        <v>50</v>
      </c>
    </row>
    <row r="4" spans="1:16">
      <c r="A4" s="106" t="s">
        <v>0</v>
      </c>
      <c r="B4" s="102" t="s">
        <v>1</v>
      </c>
      <c r="C4" s="106" t="s">
        <v>25</v>
      </c>
      <c r="D4" s="106" t="s">
        <v>16</v>
      </c>
      <c r="E4" s="106" t="s">
        <v>28</v>
      </c>
      <c r="F4" s="106" t="s">
        <v>31</v>
      </c>
      <c r="G4" s="99" t="s">
        <v>71</v>
      </c>
      <c r="H4" s="100"/>
      <c r="I4" s="100"/>
      <c r="J4" s="101"/>
      <c r="K4" s="99" t="s">
        <v>74</v>
      </c>
      <c r="L4" s="100"/>
      <c r="M4" s="100"/>
      <c r="N4" s="101"/>
    </row>
    <row r="5" spans="1:16" ht="39.75" customHeight="1">
      <c r="A5" s="107"/>
      <c r="B5" s="102"/>
      <c r="C5" s="107"/>
      <c r="D5" s="107"/>
      <c r="E5" s="107"/>
      <c r="F5" s="107"/>
      <c r="G5" s="102" t="s">
        <v>72</v>
      </c>
      <c r="H5" s="99" t="s">
        <v>89</v>
      </c>
      <c r="I5" s="100"/>
      <c r="J5" s="101"/>
      <c r="K5" s="103" t="s">
        <v>72</v>
      </c>
      <c r="L5" s="102" t="s">
        <v>89</v>
      </c>
      <c r="M5" s="102"/>
      <c r="N5" s="102"/>
    </row>
    <row r="6" spans="1:16" s="10" customFormat="1" ht="48" customHeight="1">
      <c r="A6" s="108"/>
      <c r="B6" s="102"/>
      <c r="C6" s="108"/>
      <c r="D6" s="108"/>
      <c r="E6" s="108"/>
      <c r="F6" s="108"/>
      <c r="G6" s="102"/>
      <c r="H6" s="72" t="s">
        <v>73</v>
      </c>
      <c r="I6" s="97" t="s">
        <v>98</v>
      </c>
      <c r="J6" s="71" t="s">
        <v>87</v>
      </c>
      <c r="K6" s="103"/>
      <c r="L6" s="72" t="s">
        <v>73</v>
      </c>
      <c r="M6" s="97" t="s">
        <v>98</v>
      </c>
      <c r="N6" s="71" t="s">
        <v>88</v>
      </c>
    </row>
    <row r="7" spans="1:16" s="29" customFormat="1">
      <c r="A7" s="4">
        <v>1</v>
      </c>
      <c r="B7" s="26" t="s">
        <v>84</v>
      </c>
      <c r="C7" s="27">
        <v>21154</v>
      </c>
      <c r="D7" s="27">
        <v>23929</v>
      </c>
      <c r="E7" s="27">
        <v>22241</v>
      </c>
      <c r="F7" s="27">
        <v>22885</v>
      </c>
      <c r="G7" s="40" t="s">
        <v>85</v>
      </c>
      <c r="H7" s="28"/>
      <c r="I7" s="28"/>
      <c r="J7" s="28"/>
      <c r="K7" s="27" t="s">
        <v>86</v>
      </c>
      <c r="L7" s="28"/>
      <c r="M7" s="2"/>
      <c r="N7" s="28"/>
    </row>
    <row r="8" spans="1:16" ht="48">
      <c r="A8" s="4">
        <v>2</v>
      </c>
      <c r="B8" s="5" t="s">
        <v>11</v>
      </c>
      <c r="C8" s="1">
        <v>29436</v>
      </c>
      <c r="D8" s="1">
        <v>32448</v>
      </c>
      <c r="E8" s="1">
        <v>34115</v>
      </c>
      <c r="F8" s="1">
        <v>35581</v>
      </c>
      <c r="G8" s="1">
        <v>39055</v>
      </c>
      <c r="H8" s="80">
        <v>1.8</v>
      </c>
      <c r="I8" s="2">
        <v>1.6319999999999999</v>
      </c>
      <c r="J8" s="2">
        <f>I8-H8</f>
        <v>-0.16800000000000015</v>
      </c>
      <c r="K8" s="1">
        <v>53243</v>
      </c>
      <c r="L8" s="80">
        <v>2</v>
      </c>
      <c r="M8" s="2" t="s">
        <v>75</v>
      </c>
      <c r="N8" s="2" t="s">
        <v>95</v>
      </c>
      <c r="O8" s="6">
        <f>G8/I8*100%</f>
        <v>23930.75980392157</v>
      </c>
    </row>
    <row r="9" spans="1:16" ht="26.25" customHeight="1">
      <c r="A9" s="4">
        <v>3</v>
      </c>
      <c r="B9" s="5" t="s">
        <v>12</v>
      </c>
      <c r="C9" s="1">
        <v>17585</v>
      </c>
      <c r="D9" s="1">
        <v>19656</v>
      </c>
      <c r="E9" s="1">
        <v>20700</v>
      </c>
      <c r="F9" s="1">
        <v>22131</v>
      </c>
      <c r="G9" s="1">
        <v>23029</v>
      </c>
      <c r="H9" s="80">
        <v>0.9</v>
      </c>
      <c r="I9" s="2">
        <v>0.96199999999999997</v>
      </c>
      <c r="J9" s="2">
        <f t="shared" ref="J9:J20" si="0">I9-H9</f>
        <v>6.1999999999999944E-2</v>
      </c>
      <c r="K9" s="1">
        <v>27555</v>
      </c>
      <c r="L9" s="80">
        <v>1</v>
      </c>
      <c r="M9" s="2">
        <v>1.0580000000000001</v>
      </c>
      <c r="N9" s="2">
        <f>M9-L9</f>
        <v>5.8000000000000052E-2</v>
      </c>
      <c r="O9" s="6">
        <f t="shared" ref="O9:O16" si="1">G9/I9*100%</f>
        <v>23938.66943866944</v>
      </c>
      <c r="P9" s="6">
        <f>K9/M9*100%</f>
        <v>26044.423440453684</v>
      </c>
    </row>
    <row r="10" spans="1:16" ht="24">
      <c r="A10" s="4">
        <v>4</v>
      </c>
      <c r="B10" s="5" t="s">
        <v>13</v>
      </c>
      <c r="C10" s="1">
        <v>10386</v>
      </c>
      <c r="D10" s="1">
        <v>12415</v>
      </c>
      <c r="E10" s="1">
        <v>13110</v>
      </c>
      <c r="F10" s="1">
        <v>14109</v>
      </c>
      <c r="G10" s="1">
        <v>15813</v>
      </c>
      <c r="H10" s="80">
        <v>0.8</v>
      </c>
      <c r="I10" s="2">
        <v>0.66100000000000003</v>
      </c>
      <c r="J10" s="2">
        <f t="shared" si="0"/>
        <v>-0.13900000000000001</v>
      </c>
      <c r="K10" s="1">
        <v>26595</v>
      </c>
      <c r="L10" s="80">
        <v>1</v>
      </c>
      <c r="M10" s="2">
        <v>1.0209999999999999</v>
      </c>
      <c r="N10" s="2">
        <f t="shared" ref="N10:N20" si="2">M10-L10</f>
        <v>2.0999999999999908E-2</v>
      </c>
      <c r="O10" s="6">
        <f t="shared" si="1"/>
        <v>23922.844175491678</v>
      </c>
      <c r="P10" s="6">
        <f t="shared" ref="P10:P16" si="3">K10/M10*100%</f>
        <v>26047.992164544565</v>
      </c>
    </row>
    <row r="11" spans="1:16">
      <c r="A11" s="4">
        <v>5</v>
      </c>
      <c r="B11" s="7" t="s">
        <v>14</v>
      </c>
      <c r="C11" s="1">
        <v>10502</v>
      </c>
      <c r="D11" s="1">
        <v>14263</v>
      </c>
      <c r="E11" s="1">
        <v>14978</v>
      </c>
      <c r="F11" s="1">
        <v>15233</v>
      </c>
      <c r="G11" s="1">
        <v>19726</v>
      </c>
      <c r="H11" s="80">
        <v>0.8</v>
      </c>
      <c r="I11" s="2">
        <v>0.82399999999999995</v>
      </c>
      <c r="J11" s="2">
        <f t="shared" si="0"/>
        <v>2.399999999999991E-2</v>
      </c>
      <c r="K11" s="1">
        <v>26060</v>
      </c>
      <c r="L11" s="80">
        <v>1</v>
      </c>
      <c r="M11" s="2">
        <v>1.0009999999999999</v>
      </c>
      <c r="N11" s="2">
        <f t="shared" si="2"/>
        <v>9.9999999999988987E-4</v>
      </c>
      <c r="O11" s="6">
        <f t="shared" si="1"/>
        <v>23939.320388349515</v>
      </c>
      <c r="P11" s="6">
        <f t="shared" si="3"/>
        <v>26033.966033966037</v>
      </c>
    </row>
    <row r="12" spans="1:16" ht="24">
      <c r="A12" s="4">
        <v>6</v>
      </c>
      <c r="B12" s="7" t="s">
        <v>54</v>
      </c>
      <c r="C12" s="1">
        <v>17744</v>
      </c>
      <c r="D12" s="1">
        <v>23467</v>
      </c>
      <c r="E12" s="1">
        <v>24217</v>
      </c>
      <c r="F12" s="41">
        <v>22966</v>
      </c>
      <c r="G12" s="41">
        <v>24523</v>
      </c>
      <c r="H12" s="80">
        <v>1</v>
      </c>
      <c r="I12" s="2">
        <v>1.0249999999999999</v>
      </c>
      <c r="J12" s="2">
        <f t="shared" si="0"/>
        <v>2.4999999999999911E-2</v>
      </c>
      <c r="K12" s="1">
        <v>27109</v>
      </c>
      <c r="L12" s="80">
        <v>1</v>
      </c>
      <c r="M12" s="2">
        <v>1.0409999999999999</v>
      </c>
      <c r="N12" s="2">
        <f t="shared" si="2"/>
        <v>4.0999999999999925E-2</v>
      </c>
      <c r="O12" s="6">
        <f t="shared" si="1"/>
        <v>23924.878048780491</v>
      </c>
      <c r="P12" s="6">
        <f t="shared" si="3"/>
        <v>26041.306436119117</v>
      </c>
    </row>
    <row r="13" spans="1:16" ht="24">
      <c r="A13" s="4">
        <v>7</v>
      </c>
      <c r="B13" s="7" t="s">
        <v>49</v>
      </c>
      <c r="C13" s="3">
        <v>21178</v>
      </c>
      <c r="D13" s="3">
        <v>23842</v>
      </c>
      <c r="E13" s="3">
        <v>24795</v>
      </c>
      <c r="F13" s="3">
        <v>25192</v>
      </c>
      <c r="G13" s="3">
        <v>25180</v>
      </c>
      <c r="H13" s="80">
        <v>1</v>
      </c>
      <c r="I13" s="2">
        <v>1.052</v>
      </c>
      <c r="J13" s="2">
        <f t="shared" si="0"/>
        <v>5.2000000000000046E-2</v>
      </c>
      <c r="K13" s="3">
        <v>26345</v>
      </c>
      <c r="L13" s="80">
        <v>1</v>
      </c>
      <c r="M13" s="2">
        <v>1.0109999999999999</v>
      </c>
      <c r="N13" s="2">
        <f t="shared" si="2"/>
        <v>1.0999999999999899E-2</v>
      </c>
      <c r="O13" s="6">
        <f t="shared" si="1"/>
        <v>23935.361216730038</v>
      </c>
      <c r="P13" s="6">
        <f t="shared" si="3"/>
        <v>26058.358061325423</v>
      </c>
    </row>
    <row r="14" spans="1:16" ht="24">
      <c r="A14" s="4">
        <v>8</v>
      </c>
      <c r="B14" s="7" t="s">
        <v>20</v>
      </c>
      <c r="C14" s="3">
        <v>17407</v>
      </c>
      <c r="D14" s="3">
        <v>21556</v>
      </c>
      <c r="E14" s="3">
        <v>22944</v>
      </c>
      <c r="F14" s="3">
        <v>23736</v>
      </c>
      <c r="G14" s="3">
        <v>24089</v>
      </c>
      <c r="H14" s="80">
        <v>0.95</v>
      </c>
      <c r="I14" s="2">
        <v>1.006</v>
      </c>
      <c r="J14" s="2">
        <f t="shared" si="0"/>
        <v>5.600000000000005E-2</v>
      </c>
      <c r="K14" s="3">
        <v>26426</v>
      </c>
      <c r="L14" s="80">
        <v>1</v>
      </c>
      <c r="M14" s="2">
        <v>1.014</v>
      </c>
      <c r="N14" s="2">
        <f t="shared" si="2"/>
        <v>1.4000000000000012E-2</v>
      </c>
      <c r="O14" s="6">
        <f t="shared" si="1"/>
        <v>23945.328031809146</v>
      </c>
      <c r="P14" s="6">
        <f t="shared" si="3"/>
        <v>26061.143984220907</v>
      </c>
    </row>
    <row r="15" spans="1:16" ht="27.75" customHeight="1">
      <c r="A15" s="4">
        <v>9</v>
      </c>
      <c r="B15" s="7" t="s">
        <v>26</v>
      </c>
      <c r="C15" s="24">
        <v>29050</v>
      </c>
      <c r="D15" s="24">
        <v>32716</v>
      </c>
      <c r="E15" s="3">
        <v>35048</v>
      </c>
      <c r="F15" s="3">
        <v>38009</v>
      </c>
      <c r="G15" s="3">
        <v>41768</v>
      </c>
      <c r="H15" s="80">
        <v>1.8</v>
      </c>
      <c r="I15" s="2">
        <v>1.7450000000000001</v>
      </c>
      <c r="J15" s="2">
        <f t="shared" si="0"/>
        <v>-5.4999999999999938E-2</v>
      </c>
      <c r="K15" s="24">
        <v>52465</v>
      </c>
      <c r="L15" s="80">
        <v>2</v>
      </c>
      <c r="M15" s="2" t="s">
        <v>75</v>
      </c>
      <c r="N15" s="2" t="s">
        <v>95</v>
      </c>
      <c r="O15" s="6">
        <f t="shared" si="1"/>
        <v>23935.816618911173</v>
      </c>
    </row>
    <row r="16" spans="1:16">
      <c r="A16" s="4">
        <v>10</v>
      </c>
      <c r="B16" s="7" t="s">
        <v>15</v>
      </c>
      <c r="C16" s="3">
        <v>12723</v>
      </c>
      <c r="D16" s="3">
        <v>15227</v>
      </c>
      <c r="E16" s="3">
        <v>15340</v>
      </c>
      <c r="F16" s="3">
        <v>16797</v>
      </c>
      <c r="G16" s="3">
        <v>22670</v>
      </c>
      <c r="H16" s="80">
        <v>0.9</v>
      </c>
      <c r="I16" s="2">
        <v>0.94699999999999995</v>
      </c>
      <c r="J16" s="2">
        <f t="shared" si="0"/>
        <v>4.6999999999999931E-2</v>
      </c>
      <c r="K16" s="3">
        <v>26946</v>
      </c>
      <c r="L16" s="80">
        <v>1</v>
      </c>
      <c r="M16" s="2">
        <v>1.034</v>
      </c>
      <c r="N16" s="2">
        <f t="shared" si="2"/>
        <v>3.400000000000003E-2</v>
      </c>
      <c r="O16" s="6">
        <f t="shared" si="1"/>
        <v>23938.753959873284</v>
      </c>
      <c r="P16" s="6">
        <f t="shared" si="3"/>
        <v>26059.961315280463</v>
      </c>
    </row>
    <row r="17" spans="1:16" s="29" customFormat="1">
      <c r="A17" s="4">
        <v>11</v>
      </c>
      <c r="B17" s="30" t="s">
        <v>10</v>
      </c>
      <c r="C17" s="31">
        <v>17858</v>
      </c>
      <c r="D17" s="31">
        <v>20216</v>
      </c>
      <c r="E17" s="27">
        <v>21188</v>
      </c>
      <c r="F17" s="27">
        <v>21728</v>
      </c>
      <c r="G17" s="27">
        <v>22165</v>
      </c>
      <c r="H17" s="81"/>
      <c r="I17" s="2"/>
      <c r="J17" s="2"/>
      <c r="K17" s="31">
        <v>22916</v>
      </c>
      <c r="L17" s="81"/>
      <c r="M17" s="2"/>
      <c r="N17" s="2"/>
      <c r="O17" s="77">
        <f>SUM(O8:O16)/9</f>
        <v>23934.636853615149</v>
      </c>
      <c r="P17" s="78">
        <f>SUM(P9:P16)/7</f>
        <v>26049.593062272885</v>
      </c>
    </row>
    <row r="18" spans="1:16" ht="29.25" customHeight="1">
      <c r="A18" s="4">
        <v>12</v>
      </c>
      <c r="B18" s="7" t="s">
        <v>55</v>
      </c>
      <c r="C18" s="3">
        <v>17219</v>
      </c>
      <c r="D18" s="3">
        <v>20055</v>
      </c>
      <c r="E18" s="3">
        <v>22044</v>
      </c>
      <c r="F18" s="3">
        <v>22559</v>
      </c>
      <c r="G18" s="3">
        <v>23000</v>
      </c>
      <c r="H18" s="80">
        <v>1</v>
      </c>
      <c r="I18" s="2">
        <v>1.038</v>
      </c>
      <c r="J18" s="2">
        <f t="shared" si="0"/>
        <v>3.8000000000000034E-2</v>
      </c>
      <c r="K18" s="3">
        <v>24898</v>
      </c>
      <c r="L18" s="80">
        <v>1</v>
      </c>
      <c r="M18" s="2">
        <v>1.0860000000000001</v>
      </c>
      <c r="N18" s="2">
        <f t="shared" si="2"/>
        <v>8.6000000000000076E-2</v>
      </c>
    </row>
    <row r="19" spans="1:16" s="29" customFormat="1">
      <c r="A19" s="4">
        <v>13</v>
      </c>
      <c r="B19" s="30" t="s">
        <v>27</v>
      </c>
      <c r="C19" s="31">
        <v>21948</v>
      </c>
      <c r="D19" s="31">
        <v>24461</v>
      </c>
      <c r="E19" s="31">
        <v>25336</v>
      </c>
      <c r="F19" s="31">
        <v>25629</v>
      </c>
      <c r="G19" s="27">
        <v>25692</v>
      </c>
      <c r="H19" s="81"/>
      <c r="I19" s="2"/>
      <c r="J19" s="2"/>
      <c r="K19" s="31">
        <v>26438</v>
      </c>
      <c r="L19" s="81"/>
      <c r="M19" s="2"/>
      <c r="N19" s="2"/>
    </row>
    <row r="20" spans="1:16" ht="24">
      <c r="A20" s="4">
        <v>14</v>
      </c>
      <c r="B20" s="7" t="s">
        <v>57</v>
      </c>
      <c r="C20" s="3">
        <v>15890</v>
      </c>
      <c r="D20" s="3">
        <v>20354</v>
      </c>
      <c r="E20" s="3">
        <v>21282</v>
      </c>
      <c r="F20" s="3">
        <v>22059</v>
      </c>
      <c r="G20" s="3">
        <v>25486</v>
      </c>
      <c r="H20" s="80">
        <v>1</v>
      </c>
      <c r="I20" s="2">
        <v>0.99199999999999999</v>
      </c>
      <c r="J20" s="2">
        <f t="shared" si="0"/>
        <v>-8.0000000000000071E-3</v>
      </c>
      <c r="K20" s="3">
        <v>27046</v>
      </c>
      <c r="L20" s="80">
        <v>1</v>
      </c>
      <c r="M20" s="2">
        <v>1.0229999999999999</v>
      </c>
      <c r="N20" s="2">
        <f t="shared" si="2"/>
        <v>2.2999999999999909E-2</v>
      </c>
    </row>
    <row r="21" spans="1:16" s="82" customFormat="1" ht="24.75" customHeight="1">
      <c r="A21" s="104" t="s">
        <v>107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</row>
    <row r="22" spans="1:16" s="82" customFormat="1" ht="23.25" customHeight="1">
      <c r="A22" s="98" t="s">
        <v>103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</row>
    <row r="23" spans="1:16" s="82" customFormat="1" ht="15" customHeight="1">
      <c r="A23" s="98" t="s">
        <v>56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</row>
    <row r="24" spans="1:16" s="82" customFormat="1" ht="15" customHeight="1">
      <c r="A24" s="98" t="s">
        <v>64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</row>
    <row r="25" spans="1:16" s="82" customFormat="1" ht="15" customHeight="1">
      <c r="A25" s="98" t="s">
        <v>108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</row>
    <row r="26" spans="1:16">
      <c r="A26" s="69"/>
      <c r="B26" s="69"/>
      <c r="C26" s="69"/>
      <c r="D26" s="69"/>
      <c r="E26" s="69"/>
      <c r="F26" s="69"/>
      <c r="G26" s="69"/>
      <c r="H26" s="69"/>
      <c r="I26" s="69"/>
      <c r="J26" s="69"/>
    </row>
    <row r="27" spans="1:16" ht="15.75">
      <c r="A27" s="69"/>
      <c r="B27" s="20" t="s">
        <v>24</v>
      </c>
      <c r="C27" s="20"/>
      <c r="D27" s="20"/>
      <c r="E27" s="20"/>
      <c r="F27" s="20"/>
      <c r="G27" s="20"/>
      <c r="H27" s="20"/>
      <c r="I27" s="20"/>
      <c r="J27" s="20"/>
      <c r="K27" s="20" t="s">
        <v>21</v>
      </c>
    </row>
    <row r="28" spans="1:16" s="20" customFormat="1" ht="15.75">
      <c r="A28" s="19"/>
    </row>
    <row r="29" spans="1:16">
      <c r="A29" s="69"/>
      <c r="B29" s="69"/>
      <c r="C29" s="69"/>
      <c r="D29" s="69"/>
      <c r="E29" s="69"/>
      <c r="F29" s="69"/>
      <c r="G29" s="69"/>
      <c r="H29" s="69"/>
      <c r="I29" s="69"/>
      <c r="J29" s="69"/>
    </row>
    <row r="30" spans="1:16">
      <c r="A30" s="69"/>
      <c r="B30" s="69"/>
      <c r="C30" s="69"/>
      <c r="D30" s="69"/>
      <c r="E30" s="69"/>
      <c r="F30" s="69"/>
      <c r="G30" s="69"/>
      <c r="H30" s="69"/>
      <c r="I30" s="69"/>
      <c r="J30" s="69"/>
    </row>
  </sheetData>
  <mergeCells count="19">
    <mergeCell ref="K1:N1"/>
    <mergeCell ref="A4:A6"/>
    <mergeCell ref="B4:B6"/>
    <mergeCell ref="C4:C6"/>
    <mergeCell ref="D4:D6"/>
    <mergeCell ref="E4:E6"/>
    <mergeCell ref="F4:F6"/>
    <mergeCell ref="G4:J4"/>
    <mergeCell ref="G5:G6"/>
    <mergeCell ref="A2:N2"/>
    <mergeCell ref="A25:N25"/>
    <mergeCell ref="H5:J5"/>
    <mergeCell ref="L5:N5"/>
    <mergeCell ref="K4:N4"/>
    <mergeCell ref="K5:K6"/>
    <mergeCell ref="A22:N22"/>
    <mergeCell ref="A21:N21"/>
    <mergeCell ref="A23:N23"/>
    <mergeCell ref="A24:N24"/>
  </mergeCells>
  <pageMargins left="0.23622047244094491" right="0.19685039370078741" top="0.31496062992125984" bottom="0.39370078740157483" header="0.23622047244094491" footer="0.31496062992125984"/>
  <pageSetup paperSize="9" scale="88" orientation="landscape" r:id="rId1"/>
  <rowBreaks count="1" manualBreakCount="1">
    <brk id="27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Z32"/>
  <sheetViews>
    <sheetView view="pageBreakPreview" zoomScale="60" workbookViewId="0">
      <selection activeCell="B34" sqref="B34"/>
    </sheetView>
  </sheetViews>
  <sheetFormatPr defaultRowHeight="15"/>
  <cols>
    <col min="1" max="1" width="3.5703125" style="35" customWidth="1"/>
    <col min="2" max="2" width="54.7109375" style="6" customWidth="1"/>
    <col min="3" max="3" width="6.5703125" style="6" customWidth="1"/>
    <col min="4" max="5" width="6.28515625" style="6" customWidth="1"/>
    <col min="6" max="9" width="6.5703125" style="6" customWidth="1"/>
    <col min="10" max="10" width="6.7109375" style="57" customWidth="1"/>
    <col min="11" max="11" width="6.140625" style="12" customWidth="1"/>
    <col min="12" max="12" width="6.28515625" style="6" customWidth="1"/>
    <col min="13" max="13" width="6.42578125" style="6" customWidth="1"/>
    <col min="14" max="17" width="7" style="6" customWidth="1"/>
    <col min="18" max="18" width="6.5703125" style="57" customWidth="1"/>
    <col min="19" max="19" width="6.7109375" style="6" customWidth="1"/>
    <col min="20" max="22" width="6.42578125" style="6" customWidth="1"/>
    <col min="23" max="24" width="7.28515625" style="6" customWidth="1"/>
    <col min="25" max="25" width="6.5703125" style="6" customWidth="1"/>
    <col min="26" max="26" width="7.28515625" style="57" customWidth="1"/>
    <col min="27" max="16384" width="9.140625" style="6"/>
  </cols>
  <sheetData>
    <row r="1" spans="1:26" ht="18.75">
      <c r="B1" s="23"/>
      <c r="S1" s="112" t="s">
        <v>33</v>
      </c>
      <c r="T1" s="112"/>
      <c r="U1" s="112"/>
      <c r="V1" s="112"/>
      <c r="W1" s="112"/>
      <c r="X1" s="112"/>
      <c r="Y1" s="112"/>
      <c r="Z1" s="112"/>
    </row>
    <row r="2" spans="1:26" ht="15" customHeight="1">
      <c r="B2" s="23"/>
      <c r="S2" s="55"/>
      <c r="T2" s="55"/>
      <c r="U2" s="55"/>
      <c r="V2" s="55"/>
      <c r="W2" s="61"/>
      <c r="X2" s="73"/>
      <c r="Y2" s="73"/>
      <c r="Z2" s="59"/>
    </row>
    <row r="3" spans="1:26" s="14" customFormat="1" ht="15" customHeight="1">
      <c r="A3" s="109" t="s">
        <v>82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</row>
    <row r="4" spans="1:26" s="14" customFormat="1" ht="15.75">
      <c r="A4" s="33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</row>
    <row r="5" spans="1:26" ht="51.75" customHeight="1">
      <c r="A5" s="102" t="s">
        <v>0</v>
      </c>
      <c r="B5" s="113" t="s">
        <v>1</v>
      </c>
      <c r="C5" s="113" t="s">
        <v>2</v>
      </c>
      <c r="D5" s="113"/>
      <c r="E5" s="113"/>
      <c r="F5" s="113"/>
      <c r="G5" s="113"/>
      <c r="H5" s="113"/>
      <c r="I5" s="113"/>
      <c r="J5" s="113"/>
      <c r="K5" s="113" t="s">
        <v>4</v>
      </c>
      <c r="L5" s="113"/>
      <c r="M5" s="113"/>
      <c r="N5" s="113"/>
      <c r="O5" s="113"/>
      <c r="P5" s="113"/>
      <c r="Q5" s="113"/>
      <c r="R5" s="113"/>
      <c r="S5" s="113" t="s">
        <v>5</v>
      </c>
      <c r="T5" s="113"/>
      <c r="U5" s="113"/>
      <c r="V5" s="113"/>
      <c r="W5" s="113"/>
      <c r="X5" s="113"/>
      <c r="Y5" s="113"/>
      <c r="Z5" s="113"/>
    </row>
    <row r="6" spans="1:26" ht="60" customHeight="1">
      <c r="A6" s="102"/>
      <c r="B6" s="113"/>
      <c r="C6" s="37" t="s">
        <v>3</v>
      </c>
      <c r="D6" s="37" t="s">
        <v>17</v>
      </c>
      <c r="E6" s="37" t="s">
        <v>29</v>
      </c>
      <c r="F6" s="38" t="s">
        <v>32</v>
      </c>
      <c r="G6" s="74" t="s">
        <v>76</v>
      </c>
      <c r="H6" s="56" t="s">
        <v>47</v>
      </c>
      <c r="I6" s="74" t="s">
        <v>77</v>
      </c>
      <c r="J6" s="74" t="s">
        <v>78</v>
      </c>
      <c r="K6" s="21" t="s">
        <v>3</v>
      </c>
      <c r="L6" s="56" t="s">
        <v>17</v>
      </c>
      <c r="M6" s="56" t="s">
        <v>29</v>
      </c>
      <c r="N6" s="56" t="s">
        <v>32</v>
      </c>
      <c r="O6" s="74" t="s">
        <v>76</v>
      </c>
      <c r="P6" s="74" t="s">
        <v>47</v>
      </c>
      <c r="Q6" s="74" t="s">
        <v>77</v>
      </c>
      <c r="R6" s="74" t="s">
        <v>78</v>
      </c>
      <c r="S6" s="56" t="s">
        <v>3</v>
      </c>
      <c r="T6" s="56" t="s">
        <v>17</v>
      </c>
      <c r="U6" s="56" t="s">
        <v>29</v>
      </c>
      <c r="V6" s="56" t="s">
        <v>32</v>
      </c>
      <c r="W6" s="74" t="s">
        <v>76</v>
      </c>
      <c r="X6" s="60" t="s">
        <v>47</v>
      </c>
      <c r="Y6" s="74" t="s">
        <v>77</v>
      </c>
      <c r="Z6" s="74" t="s">
        <v>78</v>
      </c>
    </row>
    <row r="7" spans="1:26" s="92" customFormat="1" ht="16.5" hidden="1" customHeight="1">
      <c r="A7" s="83">
        <v>1</v>
      </c>
      <c r="B7" s="88" t="s">
        <v>48</v>
      </c>
      <c r="C7" s="85">
        <v>21154</v>
      </c>
      <c r="D7" s="85">
        <v>23929</v>
      </c>
      <c r="E7" s="85">
        <v>22241</v>
      </c>
      <c r="F7" s="85">
        <v>22885</v>
      </c>
      <c r="G7" s="89">
        <v>23935</v>
      </c>
      <c r="H7" s="90">
        <f t="shared" ref="H7:H20" si="0">G7/F7-100%</f>
        <v>4.5881581822154294E-2</v>
      </c>
      <c r="I7" s="85">
        <v>26050</v>
      </c>
      <c r="J7" s="79">
        <f>I7/G7-100%</f>
        <v>8.8364320033423871E-2</v>
      </c>
      <c r="K7" s="91">
        <v>22496</v>
      </c>
      <c r="L7" s="85">
        <v>24518</v>
      </c>
      <c r="M7" s="85">
        <v>22896</v>
      </c>
      <c r="N7" s="85">
        <v>23351</v>
      </c>
      <c r="O7" s="85">
        <v>24198</v>
      </c>
      <c r="P7" s="79">
        <f t="shared" ref="P7:P20" si="1">O7/N7-100%</f>
        <v>3.6272536508072495E-2</v>
      </c>
      <c r="Q7" s="85" t="s">
        <v>90</v>
      </c>
      <c r="R7" s="79" t="e">
        <f>Q7/O7-100%</f>
        <v>#VALUE!</v>
      </c>
      <c r="S7" s="85">
        <v>29960</v>
      </c>
      <c r="T7" s="85">
        <v>32611</v>
      </c>
      <c r="U7" s="85">
        <v>30694</v>
      </c>
      <c r="V7" s="85">
        <v>32633</v>
      </c>
      <c r="W7" s="85">
        <v>33787</v>
      </c>
      <c r="X7" s="79">
        <f t="shared" ref="X7:X20" si="2">W7/V7-100%</f>
        <v>3.5362976128458845E-2</v>
      </c>
      <c r="Y7" s="85"/>
      <c r="Z7" s="79">
        <f>Y7/W7-100%</f>
        <v>-1</v>
      </c>
    </row>
    <row r="8" spans="1:26" ht="48.75" customHeight="1">
      <c r="A8" s="3">
        <v>1</v>
      </c>
      <c r="B8" s="5" t="s">
        <v>11</v>
      </c>
      <c r="C8" s="1">
        <v>29436</v>
      </c>
      <c r="D8" s="1">
        <v>32448</v>
      </c>
      <c r="E8" s="1">
        <v>34115</v>
      </c>
      <c r="F8" s="1">
        <v>35581</v>
      </c>
      <c r="G8" s="1">
        <v>39055</v>
      </c>
      <c r="H8" s="2">
        <f t="shared" si="0"/>
        <v>9.7636378966302173E-2</v>
      </c>
      <c r="I8" s="1">
        <v>53243</v>
      </c>
      <c r="J8" s="2">
        <f t="shared" ref="J8:J20" si="3">I8/G8-100%</f>
        <v>0.36328255024964795</v>
      </c>
      <c r="K8" s="11">
        <v>33226</v>
      </c>
      <c r="L8" s="1">
        <v>34188</v>
      </c>
      <c r="M8" s="1">
        <v>35600</v>
      </c>
      <c r="N8" s="1">
        <v>37906</v>
      </c>
      <c r="O8" s="1">
        <v>41067</v>
      </c>
      <c r="P8" s="2">
        <f t="shared" si="1"/>
        <v>8.3390492270353E-2</v>
      </c>
      <c r="Q8" s="1">
        <v>53417</v>
      </c>
      <c r="R8" s="2">
        <f t="shared" ref="R8:R20" si="4">Q8/O8-100%</f>
        <v>0.30072807850585637</v>
      </c>
      <c r="S8" s="1">
        <v>45013</v>
      </c>
      <c r="T8" s="1">
        <v>46231</v>
      </c>
      <c r="U8" s="1">
        <v>47874</v>
      </c>
      <c r="V8" s="1">
        <v>50667</v>
      </c>
      <c r="W8" s="1">
        <v>56445</v>
      </c>
      <c r="X8" s="2">
        <f t="shared" si="2"/>
        <v>0.11403872342945109</v>
      </c>
      <c r="Y8" s="1">
        <v>72376</v>
      </c>
      <c r="Z8" s="2">
        <f t="shared" ref="Z8:Z20" si="5">Y8/W8-100%</f>
        <v>0.28223934803791306</v>
      </c>
    </row>
    <row r="9" spans="1:26" ht="26.25" customHeight="1">
      <c r="A9" s="3">
        <v>2</v>
      </c>
      <c r="B9" s="5" t="s">
        <v>12</v>
      </c>
      <c r="C9" s="1">
        <v>17585</v>
      </c>
      <c r="D9" s="1">
        <v>19656</v>
      </c>
      <c r="E9" s="1">
        <v>20700</v>
      </c>
      <c r="F9" s="1">
        <v>22131</v>
      </c>
      <c r="G9" s="1">
        <v>23029</v>
      </c>
      <c r="H9" s="2">
        <f t="shared" si="0"/>
        <v>4.057656680674171E-2</v>
      </c>
      <c r="I9" s="1">
        <v>27555</v>
      </c>
      <c r="J9" s="2">
        <f t="shared" si="3"/>
        <v>0.19653480394285472</v>
      </c>
      <c r="K9" s="11">
        <v>18295</v>
      </c>
      <c r="L9" s="1">
        <v>20320</v>
      </c>
      <c r="M9" s="1">
        <v>20844</v>
      </c>
      <c r="N9" s="1">
        <v>22238</v>
      </c>
      <c r="O9" s="1">
        <v>23333</v>
      </c>
      <c r="P9" s="2">
        <f t="shared" si="1"/>
        <v>4.9240039571903926E-2</v>
      </c>
      <c r="Q9" s="1">
        <v>27854</v>
      </c>
      <c r="R9" s="2">
        <f t="shared" si="4"/>
        <v>0.19375991085586941</v>
      </c>
      <c r="S9" s="1">
        <v>24102</v>
      </c>
      <c r="T9" s="1">
        <v>26310</v>
      </c>
      <c r="U9" s="1">
        <v>27001</v>
      </c>
      <c r="V9" s="1">
        <v>28174</v>
      </c>
      <c r="W9" s="1">
        <v>30246</v>
      </c>
      <c r="X9" s="2">
        <f t="shared" si="2"/>
        <v>7.3542982892028208E-2</v>
      </c>
      <c r="Y9" s="1">
        <v>36221</v>
      </c>
      <c r="Z9" s="2">
        <f t="shared" si="5"/>
        <v>0.19754678304569206</v>
      </c>
    </row>
    <row r="10" spans="1:26" ht="27.75" customHeight="1">
      <c r="A10" s="3">
        <v>3</v>
      </c>
      <c r="B10" s="5" t="s">
        <v>13</v>
      </c>
      <c r="C10" s="1">
        <v>10386</v>
      </c>
      <c r="D10" s="1">
        <v>12415</v>
      </c>
      <c r="E10" s="1">
        <v>13110</v>
      </c>
      <c r="F10" s="1">
        <v>14109</v>
      </c>
      <c r="G10" s="1">
        <v>15813</v>
      </c>
      <c r="H10" s="2">
        <f t="shared" si="0"/>
        <v>0.12077397405911117</v>
      </c>
      <c r="I10" s="1">
        <v>26595</v>
      </c>
      <c r="J10" s="2">
        <f t="shared" si="3"/>
        <v>0.68184405236198065</v>
      </c>
      <c r="K10" s="11">
        <v>11655</v>
      </c>
      <c r="L10" s="1">
        <v>13570</v>
      </c>
      <c r="M10" s="1">
        <v>14080</v>
      </c>
      <c r="N10" s="1">
        <v>15195</v>
      </c>
      <c r="O10" s="1">
        <v>17157</v>
      </c>
      <c r="P10" s="2">
        <f t="shared" si="1"/>
        <v>0.12912142152023698</v>
      </c>
      <c r="Q10" s="1">
        <v>26374</v>
      </c>
      <c r="R10" s="2">
        <f t="shared" si="4"/>
        <v>0.53721513085038186</v>
      </c>
      <c r="S10" s="1">
        <v>14313</v>
      </c>
      <c r="T10" s="1">
        <v>16130</v>
      </c>
      <c r="U10" s="1">
        <v>16820</v>
      </c>
      <c r="V10" s="1">
        <v>18436</v>
      </c>
      <c r="W10" s="1">
        <v>21413</v>
      </c>
      <c r="X10" s="2">
        <f t="shared" si="2"/>
        <v>0.16147754393577785</v>
      </c>
      <c r="Y10" s="1">
        <v>33509</v>
      </c>
      <c r="Z10" s="2">
        <f t="shared" si="5"/>
        <v>0.56489048708728351</v>
      </c>
    </row>
    <row r="11" spans="1:26" ht="13.5" customHeight="1">
      <c r="A11" s="3">
        <v>4</v>
      </c>
      <c r="B11" s="7" t="s">
        <v>14</v>
      </c>
      <c r="C11" s="1">
        <v>10502</v>
      </c>
      <c r="D11" s="1">
        <v>14263</v>
      </c>
      <c r="E11" s="1">
        <v>14978</v>
      </c>
      <c r="F11" s="1">
        <v>15233</v>
      </c>
      <c r="G11" s="1">
        <v>19726</v>
      </c>
      <c r="H11" s="2">
        <f t="shared" si="0"/>
        <v>0.29495174949123615</v>
      </c>
      <c r="I11" s="1">
        <v>26060</v>
      </c>
      <c r="J11" s="2">
        <f t="shared" si="3"/>
        <v>0.3210990570820238</v>
      </c>
      <c r="K11" s="11">
        <v>11355</v>
      </c>
      <c r="L11" s="1">
        <v>14522</v>
      </c>
      <c r="M11" s="1">
        <v>16263</v>
      </c>
      <c r="N11" s="1">
        <v>17990</v>
      </c>
      <c r="O11" s="1">
        <v>20246</v>
      </c>
      <c r="P11" s="2">
        <f t="shared" si="1"/>
        <v>0.12540300166759311</v>
      </c>
      <c r="Q11" s="1">
        <v>26883</v>
      </c>
      <c r="R11" s="2">
        <f>Q11/O11-100%</f>
        <v>0.32781784056109853</v>
      </c>
      <c r="S11" s="1">
        <v>14759</v>
      </c>
      <c r="T11" s="1">
        <v>18291</v>
      </c>
      <c r="U11" s="1">
        <v>19766</v>
      </c>
      <c r="V11" s="1">
        <v>21601</v>
      </c>
      <c r="W11" s="1">
        <v>25654</v>
      </c>
      <c r="X11" s="2">
        <f t="shared" si="2"/>
        <v>0.1876302023054488</v>
      </c>
      <c r="Y11" s="1">
        <v>32204</v>
      </c>
      <c r="Z11" s="2">
        <f t="shared" si="5"/>
        <v>0.25532080767131826</v>
      </c>
    </row>
    <row r="12" spans="1:26" ht="30" customHeight="1">
      <c r="A12" s="3">
        <v>5</v>
      </c>
      <c r="B12" s="7" t="s">
        <v>91</v>
      </c>
      <c r="C12" s="1">
        <v>17744</v>
      </c>
      <c r="D12" s="1">
        <v>23467</v>
      </c>
      <c r="E12" s="1">
        <v>24217</v>
      </c>
      <c r="F12" s="1">
        <v>22966</v>
      </c>
      <c r="G12" s="41">
        <v>24523</v>
      </c>
      <c r="H12" s="2" t="s">
        <v>99</v>
      </c>
      <c r="I12" s="1">
        <v>27109</v>
      </c>
      <c r="J12" s="2">
        <f t="shared" si="3"/>
        <v>0.1054520246299393</v>
      </c>
      <c r="K12" s="11">
        <v>18068</v>
      </c>
      <c r="L12" s="1">
        <v>22930</v>
      </c>
      <c r="M12" s="1">
        <v>24030</v>
      </c>
      <c r="N12" s="1">
        <v>24545</v>
      </c>
      <c r="O12" s="1">
        <v>26144</v>
      </c>
      <c r="P12" s="2">
        <f t="shared" si="1"/>
        <v>6.5145650845386038E-2</v>
      </c>
      <c r="Q12" s="1">
        <v>28196</v>
      </c>
      <c r="R12" s="2">
        <f t="shared" si="4"/>
        <v>7.8488372093023173E-2</v>
      </c>
      <c r="S12" s="1">
        <v>24177</v>
      </c>
      <c r="T12" s="1">
        <v>28586</v>
      </c>
      <c r="U12" s="1">
        <v>29729</v>
      </c>
      <c r="V12" s="41">
        <v>30034</v>
      </c>
      <c r="W12" s="41">
        <v>33869</v>
      </c>
      <c r="X12" s="2">
        <f t="shared" si="2"/>
        <v>0.12768861956449351</v>
      </c>
      <c r="Y12" s="41">
        <v>36507</v>
      </c>
      <c r="Z12" s="2">
        <f t="shared" si="5"/>
        <v>7.7888334465145093E-2</v>
      </c>
    </row>
    <row r="13" spans="1:26" ht="26.25" customHeight="1">
      <c r="A13" s="3">
        <v>6</v>
      </c>
      <c r="B13" s="7" t="s">
        <v>49</v>
      </c>
      <c r="C13" s="3">
        <v>21178</v>
      </c>
      <c r="D13" s="3">
        <v>23842</v>
      </c>
      <c r="E13" s="3">
        <v>24795</v>
      </c>
      <c r="F13" s="3">
        <v>25192</v>
      </c>
      <c r="G13" s="3">
        <v>25180</v>
      </c>
      <c r="H13" s="96">
        <f t="shared" si="0"/>
        <v>-4.7634169577648322E-4</v>
      </c>
      <c r="I13" s="3">
        <v>26345</v>
      </c>
      <c r="J13" s="2">
        <f t="shared" si="3"/>
        <v>4.6266878474980233E-2</v>
      </c>
      <c r="K13" s="13">
        <v>22618</v>
      </c>
      <c r="L13" s="3">
        <v>25186</v>
      </c>
      <c r="M13" s="3">
        <v>25763</v>
      </c>
      <c r="N13" s="3">
        <v>26254</v>
      </c>
      <c r="O13" s="3">
        <v>26799</v>
      </c>
      <c r="P13" s="2">
        <f t="shared" si="1"/>
        <v>2.0758741525100932E-2</v>
      </c>
      <c r="Q13" s="3">
        <v>27039</v>
      </c>
      <c r="R13" s="2">
        <f t="shared" si="4"/>
        <v>8.9555580432105764E-3</v>
      </c>
      <c r="S13" s="3">
        <v>29038</v>
      </c>
      <c r="T13" s="3">
        <v>31535</v>
      </c>
      <c r="U13" s="3">
        <v>32638</v>
      </c>
      <c r="V13" s="3">
        <v>33338</v>
      </c>
      <c r="W13" s="3">
        <v>34921</v>
      </c>
      <c r="X13" s="2">
        <f t="shared" si="2"/>
        <v>4.7483352330673689E-2</v>
      </c>
      <c r="Y13" s="3">
        <v>36265</v>
      </c>
      <c r="Z13" s="2">
        <f t="shared" si="5"/>
        <v>3.8486870364537129E-2</v>
      </c>
    </row>
    <row r="14" spans="1:26" ht="31.5" customHeight="1">
      <c r="A14" s="3">
        <v>7</v>
      </c>
      <c r="B14" s="7" t="s">
        <v>20</v>
      </c>
      <c r="C14" s="3">
        <v>17407</v>
      </c>
      <c r="D14" s="3">
        <v>21556</v>
      </c>
      <c r="E14" s="3">
        <v>22944</v>
      </c>
      <c r="F14" s="3">
        <v>23736</v>
      </c>
      <c r="G14" s="3">
        <v>24089</v>
      </c>
      <c r="H14" s="2">
        <f t="shared" si="0"/>
        <v>1.4871924502864786E-2</v>
      </c>
      <c r="I14" s="3">
        <v>26426</v>
      </c>
      <c r="J14" s="2">
        <f t="shared" si="3"/>
        <v>9.7015235169579439E-2</v>
      </c>
      <c r="K14" s="13">
        <v>19733</v>
      </c>
      <c r="L14" s="3">
        <v>22908</v>
      </c>
      <c r="M14" s="3">
        <v>24445</v>
      </c>
      <c r="N14" s="3">
        <v>25319</v>
      </c>
      <c r="O14" s="3">
        <v>26393</v>
      </c>
      <c r="P14" s="2">
        <f t="shared" si="1"/>
        <v>4.2418736916939759E-2</v>
      </c>
      <c r="Q14" s="3">
        <v>26887</v>
      </c>
      <c r="R14" s="2">
        <f t="shared" si="4"/>
        <v>1.8717084075323021E-2</v>
      </c>
      <c r="S14" s="3">
        <v>25144</v>
      </c>
      <c r="T14" s="3">
        <v>27691</v>
      </c>
      <c r="U14" s="3">
        <v>28684</v>
      </c>
      <c r="V14" s="3">
        <v>29848</v>
      </c>
      <c r="W14" s="3">
        <v>33438</v>
      </c>
      <c r="X14" s="2">
        <f t="shared" si="2"/>
        <v>0.12027606539801661</v>
      </c>
      <c r="Y14" s="3">
        <v>34426</v>
      </c>
      <c r="Z14" s="2">
        <f t="shared" si="5"/>
        <v>2.954722172378732E-2</v>
      </c>
    </row>
    <row r="15" spans="1:26" ht="24.75" customHeight="1">
      <c r="A15" s="3">
        <v>8</v>
      </c>
      <c r="B15" s="7" t="s">
        <v>26</v>
      </c>
      <c r="C15" s="3">
        <v>29050</v>
      </c>
      <c r="D15" s="3">
        <v>32716</v>
      </c>
      <c r="E15" s="3">
        <v>35048</v>
      </c>
      <c r="F15" s="3">
        <v>38009</v>
      </c>
      <c r="G15" s="3">
        <v>41768</v>
      </c>
      <c r="H15" s="2">
        <f t="shared" si="0"/>
        <v>9.8897629508800655E-2</v>
      </c>
      <c r="I15" s="24">
        <v>52465</v>
      </c>
      <c r="J15" s="2">
        <f t="shared" si="3"/>
        <v>0.25610515226968023</v>
      </c>
      <c r="K15" s="13">
        <v>31181</v>
      </c>
      <c r="L15" s="3">
        <v>34966</v>
      </c>
      <c r="M15" s="3">
        <v>38017</v>
      </c>
      <c r="N15" s="3">
        <v>40493</v>
      </c>
      <c r="O15" s="3">
        <v>45070</v>
      </c>
      <c r="P15" s="2">
        <f t="shared" si="1"/>
        <v>0.11303188205368819</v>
      </c>
      <c r="Q15" s="3">
        <v>53538</v>
      </c>
      <c r="R15" s="2">
        <f t="shared" si="4"/>
        <v>0.18788551142666954</v>
      </c>
      <c r="S15" s="3">
        <v>40428</v>
      </c>
      <c r="T15" s="3">
        <v>47188</v>
      </c>
      <c r="U15" s="3">
        <v>50703</v>
      </c>
      <c r="V15" s="3">
        <v>55028</v>
      </c>
      <c r="W15" s="3">
        <v>63831</v>
      </c>
      <c r="X15" s="2">
        <f t="shared" si="2"/>
        <v>0.15997310460129399</v>
      </c>
      <c r="Y15" s="3">
        <v>77167</v>
      </c>
      <c r="Z15" s="2">
        <f t="shared" si="5"/>
        <v>0.20892669705942257</v>
      </c>
    </row>
    <row r="16" spans="1:26" ht="13.5" customHeight="1">
      <c r="A16" s="3">
        <v>9</v>
      </c>
      <c r="B16" s="7" t="s">
        <v>15</v>
      </c>
      <c r="C16" s="3">
        <v>12723</v>
      </c>
      <c r="D16" s="3">
        <v>15227</v>
      </c>
      <c r="E16" s="3">
        <v>15340</v>
      </c>
      <c r="F16" s="3">
        <v>16797</v>
      </c>
      <c r="G16" s="3">
        <v>22670</v>
      </c>
      <c r="H16" s="2">
        <f t="shared" si="0"/>
        <v>0.34964577007799003</v>
      </c>
      <c r="I16" s="3">
        <v>26946</v>
      </c>
      <c r="J16" s="2">
        <f t="shared" si="3"/>
        <v>0.18861932068813414</v>
      </c>
      <c r="K16" s="13">
        <v>13916</v>
      </c>
      <c r="L16" s="3">
        <v>16680</v>
      </c>
      <c r="M16" s="3">
        <v>17612</v>
      </c>
      <c r="N16" s="3">
        <v>19216</v>
      </c>
      <c r="O16" s="3">
        <v>22934</v>
      </c>
      <c r="P16" s="2">
        <f t="shared" si="1"/>
        <v>0.19348459616985836</v>
      </c>
      <c r="Q16" s="3">
        <v>26827</v>
      </c>
      <c r="R16" s="2">
        <f t="shared" si="4"/>
        <v>0.1697479724426616</v>
      </c>
      <c r="S16" s="3">
        <v>21072</v>
      </c>
      <c r="T16" s="3">
        <v>23879</v>
      </c>
      <c r="U16" s="3">
        <v>25485</v>
      </c>
      <c r="V16" s="3">
        <v>27080</v>
      </c>
      <c r="W16" s="3">
        <v>32466</v>
      </c>
      <c r="X16" s="2">
        <f t="shared" si="2"/>
        <v>0.19889217134416537</v>
      </c>
      <c r="Y16" s="3">
        <v>36522</v>
      </c>
      <c r="Z16" s="2">
        <f t="shared" si="5"/>
        <v>0.12493069672888568</v>
      </c>
    </row>
    <row r="17" spans="1:26" s="86" customFormat="1" ht="15" hidden="1" customHeight="1">
      <c r="A17" s="83">
        <v>11</v>
      </c>
      <c r="B17" s="84" t="s">
        <v>59</v>
      </c>
      <c r="C17" s="83">
        <v>17858</v>
      </c>
      <c r="D17" s="83">
        <v>20216</v>
      </c>
      <c r="E17" s="85">
        <v>21188</v>
      </c>
      <c r="F17" s="85">
        <v>21728</v>
      </c>
      <c r="G17" s="85">
        <v>22165</v>
      </c>
      <c r="H17" s="79">
        <f t="shared" si="0"/>
        <v>2.0112297496318154E-2</v>
      </c>
      <c r="I17" s="83">
        <v>22916</v>
      </c>
      <c r="J17" s="79">
        <f t="shared" si="3"/>
        <v>3.3882246785472692E-2</v>
      </c>
      <c r="K17" s="87">
        <v>19143</v>
      </c>
      <c r="L17" s="83">
        <v>21307</v>
      </c>
      <c r="M17" s="85">
        <v>21877</v>
      </c>
      <c r="N17" s="85">
        <v>22968</v>
      </c>
      <c r="O17" s="85">
        <v>23275</v>
      </c>
      <c r="P17" s="79">
        <f t="shared" si="1"/>
        <v>1.3366422849181436E-2</v>
      </c>
      <c r="Q17" s="85"/>
      <c r="R17" s="79">
        <f t="shared" si="4"/>
        <v>-1</v>
      </c>
      <c r="S17" s="83">
        <v>24624</v>
      </c>
      <c r="T17" s="83">
        <v>27127</v>
      </c>
      <c r="U17" s="85">
        <v>28126</v>
      </c>
      <c r="V17" s="85">
        <v>29091</v>
      </c>
      <c r="W17" s="85">
        <v>29905</v>
      </c>
      <c r="X17" s="79">
        <f t="shared" si="2"/>
        <v>2.7981162558867068E-2</v>
      </c>
      <c r="Y17" s="85"/>
      <c r="Z17" s="79">
        <f t="shared" si="5"/>
        <v>-1</v>
      </c>
    </row>
    <row r="18" spans="1:26" ht="15" customHeight="1">
      <c r="A18" s="3">
        <v>10</v>
      </c>
      <c r="B18" s="7" t="s">
        <v>92</v>
      </c>
      <c r="C18" s="3">
        <v>17219</v>
      </c>
      <c r="D18" s="3">
        <v>20055</v>
      </c>
      <c r="E18" s="3">
        <v>22044</v>
      </c>
      <c r="F18" s="3">
        <v>22559</v>
      </c>
      <c r="G18" s="3">
        <v>23000</v>
      </c>
      <c r="H18" s="2">
        <f t="shared" si="0"/>
        <v>1.9548738862538162E-2</v>
      </c>
      <c r="I18" s="3">
        <v>24898</v>
      </c>
      <c r="J18" s="2">
        <f t="shared" si="3"/>
        <v>8.2521739130434701E-2</v>
      </c>
      <c r="K18" s="13">
        <v>19077</v>
      </c>
      <c r="L18" s="3">
        <v>20907</v>
      </c>
      <c r="M18" s="1">
        <v>22284</v>
      </c>
      <c r="N18" s="3">
        <v>22516</v>
      </c>
      <c r="O18" s="3">
        <v>23848</v>
      </c>
      <c r="P18" s="2">
        <f t="shared" si="1"/>
        <v>5.9157932137146929E-2</v>
      </c>
      <c r="Q18" s="3">
        <v>24134</v>
      </c>
      <c r="R18" s="2">
        <f t="shared" si="4"/>
        <v>1.1992619926199266E-2</v>
      </c>
      <c r="S18" s="3">
        <v>23363</v>
      </c>
      <c r="T18" s="3">
        <v>25592</v>
      </c>
      <c r="U18" s="1">
        <v>26553</v>
      </c>
      <c r="V18" s="1">
        <v>27476</v>
      </c>
      <c r="W18" s="1">
        <v>29027</v>
      </c>
      <c r="X18" s="2">
        <f t="shared" si="2"/>
        <v>5.6449264812927558E-2</v>
      </c>
      <c r="Y18" s="1">
        <v>29961</v>
      </c>
      <c r="Z18" s="2">
        <f t="shared" si="5"/>
        <v>3.2176938712233483E-2</v>
      </c>
    </row>
    <row r="19" spans="1:26" s="86" customFormat="1" hidden="1">
      <c r="A19" s="83">
        <v>13</v>
      </c>
      <c r="B19" s="84" t="s">
        <v>52</v>
      </c>
      <c r="C19" s="83">
        <v>21948</v>
      </c>
      <c r="D19" s="83">
        <v>24461</v>
      </c>
      <c r="E19" s="83">
        <v>25336</v>
      </c>
      <c r="F19" s="83">
        <v>25629</v>
      </c>
      <c r="G19" s="85">
        <v>25692</v>
      </c>
      <c r="H19" s="79">
        <f t="shared" si="0"/>
        <v>2.458152873697772E-3</v>
      </c>
      <c r="I19" s="83">
        <v>26438</v>
      </c>
      <c r="J19" s="79">
        <f t="shared" si="3"/>
        <v>2.9036275883543405E-2</v>
      </c>
      <c r="K19" s="83">
        <v>23291</v>
      </c>
      <c r="L19" s="83">
        <v>25827</v>
      </c>
      <c r="M19" s="83">
        <v>26281</v>
      </c>
      <c r="N19" s="83">
        <v>26604</v>
      </c>
      <c r="O19" s="83">
        <v>26840</v>
      </c>
      <c r="P19" s="79">
        <f t="shared" si="1"/>
        <v>8.8708464892497396E-3</v>
      </c>
      <c r="Q19" s="83"/>
      <c r="R19" s="79">
        <f t="shared" si="4"/>
        <v>-1</v>
      </c>
      <c r="S19" s="83">
        <v>29378</v>
      </c>
      <c r="T19" s="83">
        <v>31434</v>
      </c>
      <c r="U19" s="83">
        <v>32206</v>
      </c>
      <c r="V19" s="83">
        <v>32874</v>
      </c>
      <c r="W19" s="83">
        <v>33478</v>
      </c>
      <c r="X19" s="79">
        <f t="shared" si="2"/>
        <v>1.8373182454219039E-2</v>
      </c>
      <c r="Y19" s="83"/>
      <c r="Z19" s="79">
        <f t="shared" si="5"/>
        <v>-1</v>
      </c>
    </row>
    <row r="20" spans="1:26" ht="24.75" customHeight="1">
      <c r="A20" s="3">
        <v>11</v>
      </c>
      <c r="B20" s="7" t="s">
        <v>101</v>
      </c>
      <c r="C20" s="3">
        <v>15890</v>
      </c>
      <c r="D20" s="3">
        <v>20354</v>
      </c>
      <c r="E20" s="3">
        <v>21282</v>
      </c>
      <c r="F20" s="3">
        <v>22059</v>
      </c>
      <c r="G20" s="3">
        <v>25486</v>
      </c>
      <c r="H20" s="2">
        <f t="shared" si="0"/>
        <v>0.15535609048460941</v>
      </c>
      <c r="I20" s="3">
        <v>27046</v>
      </c>
      <c r="J20" s="2">
        <f t="shared" si="3"/>
        <v>6.1210076120222778E-2</v>
      </c>
      <c r="K20" s="13">
        <v>17911</v>
      </c>
      <c r="L20" s="3">
        <v>22012</v>
      </c>
      <c r="M20" s="3">
        <v>23067</v>
      </c>
      <c r="N20" s="3">
        <v>23490</v>
      </c>
      <c r="O20" s="3">
        <v>26225</v>
      </c>
      <c r="P20" s="2">
        <f t="shared" si="1"/>
        <v>0.11643252447850139</v>
      </c>
      <c r="Q20" s="3">
        <v>27721</v>
      </c>
      <c r="R20" s="2">
        <f t="shared" si="4"/>
        <v>5.7044804575786534E-2</v>
      </c>
      <c r="S20" s="3">
        <v>21593</v>
      </c>
      <c r="T20" s="3">
        <v>25324</v>
      </c>
      <c r="U20" s="3">
        <v>26846</v>
      </c>
      <c r="V20" s="3">
        <v>27989</v>
      </c>
      <c r="W20" s="3">
        <v>32263</v>
      </c>
      <c r="X20" s="2">
        <f t="shared" si="2"/>
        <v>0.15270284754725072</v>
      </c>
      <c r="Y20" s="3">
        <v>34357</v>
      </c>
      <c r="Z20" s="2">
        <f t="shared" si="5"/>
        <v>6.4904069677339304E-2</v>
      </c>
    </row>
    <row r="21" spans="1:26" ht="39" hidden="1" customHeight="1">
      <c r="A21" s="111" t="s">
        <v>53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</row>
    <row r="22" spans="1:26" ht="15" customHeight="1">
      <c r="A22" s="110" t="s">
        <v>105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</row>
    <row r="23" spans="1:26" ht="16.5" hidden="1" customHeight="1">
      <c r="A23" s="110" t="s">
        <v>58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</row>
    <row r="24" spans="1:26" ht="15" hidden="1" customHeight="1">
      <c r="A24" s="110" t="s">
        <v>65</v>
      </c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</row>
    <row r="25" spans="1:26" ht="15" hidden="1" customHeight="1">
      <c r="A25" s="110" t="s">
        <v>60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</row>
    <row r="26" spans="1:26" ht="15" hidden="1" customHeight="1">
      <c r="A26" s="110" t="s">
        <v>66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</row>
    <row r="27" spans="1:26" ht="15" hidden="1" customHeight="1">
      <c r="A27" s="110" t="s">
        <v>51</v>
      </c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</row>
    <row r="28" spans="1:26" ht="15" customHeight="1">
      <c r="A28" s="110" t="s">
        <v>100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</row>
    <row r="29" spans="1:26">
      <c r="A29" s="110" t="s">
        <v>106</v>
      </c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</row>
    <row r="30" spans="1:26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</row>
    <row r="31" spans="1:26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</row>
    <row r="32" spans="1:26" s="20" customFormat="1" ht="15.75">
      <c r="A32" s="34"/>
      <c r="B32" s="20" t="s">
        <v>24</v>
      </c>
      <c r="R32" s="20" t="s">
        <v>21</v>
      </c>
    </row>
  </sheetData>
  <mergeCells count="16">
    <mergeCell ref="A21:Z21"/>
    <mergeCell ref="A22:Z22"/>
    <mergeCell ref="S1:Z1"/>
    <mergeCell ref="A3:Z3"/>
    <mergeCell ref="C5:J5"/>
    <mergeCell ref="K5:R5"/>
    <mergeCell ref="S5:Z5"/>
    <mergeCell ref="A5:A6"/>
    <mergeCell ref="B5:B6"/>
    <mergeCell ref="A23:Z23"/>
    <mergeCell ref="A29:Z29"/>
    <mergeCell ref="A27:Z27"/>
    <mergeCell ref="A26:Z26"/>
    <mergeCell ref="A25:Z25"/>
    <mergeCell ref="A24:Z24"/>
    <mergeCell ref="A28:Z28"/>
  </mergeCells>
  <phoneticPr fontId="7" type="noConversion"/>
  <pageMargins left="0.15748031496062992" right="0.19685039370078741" top="0.47244094488188981" bottom="0.35433070866141736" header="0.31496062992125984" footer="0.19685039370078741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0"/>
  <sheetViews>
    <sheetView tabSelected="1" workbookViewId="0">
      <selection activeCell="A22" sqref="A22:N22"/>
    </sheetView>
  </sheetViews>
  <sheetFormatPr defaultRowHeight="18" customHeight="1"/>
  <cols>
    <col min="1" max="1" width="3.7109375" style="16" customWidth="1"/>
    <col min="2" max="2" width="73.85546875" style="17" customWidth="1"/>
    <col min="3" max="8" width="14.7109375" style="17" customWidth="1"/>
    <col min="9" max="14" width="8.7109375" style="17" hidden="1" customWidth="1"/>
    <col min="15" max="15" width="12.140625" style="17" hidden="1" customWidth="1"/>
    <col min="16" max="16" width="11.5703125" style="17" hidden="1" customWidth="1"/>
    <col min="17" max="17" width="12.140625" style="17" bestFit="1" customWidth="1"/>
    <col min="18" max="16384" width="9.140625" style="17"/>
  </cols>
  <sheetData>
    <row r="1" spans="1:18" ht="18" customHeight="1">
      <c r="E1" s="115" t="s">
        <v>23</v>
      </c>
      <c r="F1" s="115"/>
      <c r="G1" s="115"/>
      <c r="H1" s="115"/>
      <c r="I1" s="115"/>
    </row>
    <row r="2" spans="1:18" ht="18" customHeight="1">
      <c r="D2" s="39"/>
      <c r="E2" s="39"/>
      <c r="F2" s="54"/>
      <c r="G2" s="36"/>
      <c r="H2" s="36"/>
    </row>
    <row r="3" spans="1:18" ht="33.75" customHeight="1">
      <c r="A3" s="109" t="s">
        <v>81</v>
      </c>
      <c r="B3" s="109"/>
      <c r="C3" s="109"/>
      <c r="D3" s="109"/>
      <c r="E3" s="109"/>
      <c r="F3" s="109"/>
      <c r="G3" s="109"/>
      <c r="H3" s="109"/>
      <c r="I3" s="15"/>
      <c r="J3" s="15"/>
      <c r="K3" s="15"/>
      <c r="L3" s="15"/>
      <c r="M3" s="15"/>
      <c r="N3" s="15"/>
    </row>
    <row r="4" spans="1:18" ht="18" customHeight="1">
      <c r="A4" s="25"/>
      <c r="B4" s="25"/>
    </row>
    <row r="5" spans="1:18" s="18" customFormat="1" ht="18" customHeight="1">
      <c r="A5" s="113" t="s">
        <v>0</v>
      </c>
      <c r="B5" s="113" t="s">
        <v>1</v>
      </c>
      <c r="C5" s="113" t="s">
        <v>80</v>
      </c>
      <c r="D5" s="113"/>
      <c r="E5" s="113"/>
      <c r="F5" s="113"/>
      <c r="G5" s="113"/>
      <c r="H5" s="113"/>
      <c r="I5" s="113" t="s">
        <v>79</v>
      </c>
      <c r="J5" s="113"/>
      <c r="K5" s="113"/>
      <c r="L5" s="113"/>
      <c r="M5" s="113"/>
      <c r="N5" s="113"/>
    </row>
    <row r="6" spans="1:18" s="18" customFormat="1" ht="18" customHeight="1">
      <c r="A6" s="113"/>
      <c r="B6" s="113"/>
      <c r="C6" s="116" t="s">
        <v>6</v>
      </c>
      <c r="D6" s="116" t="s">
        <v>7</v>
      </c>
      <c r="E6" s="116" t="s">
        <v>8</v>
      </c>
      <c r="F6" s="118" t="s">
        <v>46</v>
      </c>
      <c r="G6" s="119"/>
      <c r="H6" s="120"/>
      <c r="I6" s="116" t="s">
        <v>6</v>
      </c>
      <c r="J6" s="116" t="s">
        <v>7</v>
      </c>
      <c r="K6" s="116" t="s">
        <v>8</v>
      </c>
      <c r="L6" s="118" t="s">
        <v>46</v>
      </c>
      <c r="M6" s="119"/>
      <c r="N6" s="120"/>
    </row>
    <row r="7" spans="1:18" ht="18" customHeight="1">
      <c r="A7" s="113"/>
      <c r="B7" s="113"/>
      <c r="C7" s="117"/>
      <c r="D7" s="117"/>
      <c r="E7" s="117"/>
      <c r="F7" s="22" t="s">
        <v>6</v>
      </c>
      <c r="G7" s="22" t="s">
        <v>7</v>
      </c>
      <c r="H7" s="22" t="s">
        <v>18</v>
      </c>
      <c r="I7" s="117"/>
      <c r="J7" s="117"/>
      <c r="K7" s="117"/>
      <c r="L7" s="22" t="s">
        <v>6</v>
      </c>
      <c r="M7" s="22" t="s">
        <v>7</v>
      </c>
      <c r="N7" s="22" t="s">
        <v>18</v>
      </c>
      <c r="O7" s="121">
        <v>2017</v>
      </c>
      <c r="P7" s="122"/>
      <c r="Q7" s="123"/>
      <c r="R7" s="122"/>
    </row>
    <row r="8" spans="1:18" s="32" customFormat="1" ht="18" customHeight="1">
      <c r="A8" s="22">
        <v>1</v>
      </c>
      <c r="B8" s="26" t="s">
        <v>48</v>
      </c>
      <c r="C8" s="40">
        <v>23935</v>
      </c>
      <c r="D8" s="27">
        <v>24624</v>
      </c>
      <c r="E8" s="27">
        <v>34718</v>
      </c>
      <c r="F8" s="9" t="s">
        <v>95</v>
      </c>
      <c r="G8" s="9" t="s">
        <v>95</v>
      </c>
      <c r="H8" s="9" t="s">
        <v>95</v>
      </c>
      <c r="I8" s="27">
        <v>26050</v>
      </c>
      <c r="J8" s="27" t="s">
        <v>95</v>
      </c>
      <c r="K8" s="27" t="s">
        <v>95</v>
      </c>
      <c r="L8" s="27" t="s">
        <v>95</v>
      </c>
      <c r="M8" s="27" t="s">
        <v>95</v>
      </c>
      <c r="N8" s="27" t="s">
        <v>95</v>
      </c>
      <c r="O8" s="93" t="s">
        <v>96</v>
      </c>
      <c r="P8" s="32" t="s">
        <v>97</v>
      </c>
      <c r="Q8" s="93"/>
    </row>
    <row r="9" spans="1:18" ht="38.25" customHeight="1">
      <c r="A9" s="4">
        <v>2</v>
      </c>
      <c r="B9" s="5" t="s">
        <v>11</v>
      </c>
      <c r="C9" s="1">
        <v>39055</v>
      </c>
      <c r="D9" s="1">
        <v>41067</v>
      </c>
      <c r="E9" s="1">
        <v>56445</v>
      </c>
      <c r="F9" s="9">
        <f>C9/$C$8</f>
        <v>1.6317108836432004</v>
      </c>
      <c r="G9" s="9">
        <v>1.6679999999999999</v>
      </c>
      <c r="H9" s="9">
        <v>1.633</v>
      </c>
      <c r="I9" s="1">
        <v>53243</v>
      </c>
      <c r="J9" s="1">
        <v>53417</v>
      </c>
      <c r="K9" s="1">
        <v>72376</v>
      </c>
      <c r="L9" s="9" t="s">
        <v>75</v>
      </c>
      <c r="M9" s="9" t="s">
        <v>93</v>
      </c>
      <c r="N9" s="9" t="s">
        <v>93</v>
      </c>
      <c r="O9" s="94">
        <f>D9/G9*100%</f>
        <v>24620.503597122304</v>
      </c>
      <c r="P9" s="94">
        <f>E9/H9*100%</f>
        <v>34565.217391304344</v>
      </c>
      <c r="Q9" s="94"/>
      <c r="R9" s="94"/>
    </row>
    <row r="10" spans="1:18" ht="26.25" customHeight="1">
      <c r="A10" s="4">
        <v>3</v>
      </c>
      <c r="B10" s="5" t="s">
        <v>12</v>
      </c>
      <c r="C10" s="1">
        <v>23029</v>
      </c>
      <c r="D10" s="1">
        <v>23333</v>
      </c>
      <c r="E10" s="1">
        <v>30246</v>
      </c>
      <c r="F10" s="9">
        <f t="shared" ref="F10:F17" si="0">C10/$C$8</f>
        <v>0.96214748276582407</v>
      </c>
      <c r="G10" s="9">
        <v>0.94699999999999995</v>
      </c>
      <c r="H10" s="9">
        <v>0.875</v>
      </c>
      <c r="I10" s="1">
        <v>27555</v>
      </c>
      <c r="J10" s="1">
        <v>27854</v>
      </c>
      <c r="K10" s="1">
        <v>36221</v>
      </c>
      <c r="L10" s="9">
        <v>1.0580000000000001</v>
      </c>
      <c r="M10" s="9" t="s">
        <v>93</v>
      </c>
      <c r="N10" s="9" t="s">
        <v>93</v>
      </c>
      <c r="O10" s="94">
        <f t="shared" ref="O10:O17" si="1">D10/G10*100%</f>
        <v>24638.859556494193</v>
      </c>
      <c r="P10" s="94">
        <f t="shared" ref="P10:P17" si="2">E10/H10*100%</f>
        <v>34566.857142857145</v>
      </c>
      <c r="Q10" s="94"/>
      <c r="R10" s="94"/>
    </row>
    <row r="11" spans="1:18" ht="25.5" customHeight="1">
      <c r="A11" s="4">
        <v>4</v>
      </c>
      <c r="B11" s="5" t="s">
        <v>13</v>
      </c>
      <c r="C11" s="1">
        <v>15813</v>
      </c>
      <c r="D11" s="1">
        <v>17157</v>
      </c>
      <c r="E11" s="1">
        <v>21413</v>
      </c>
      <c r="F11" s="9">
        <f t="shared" si="0"/>
        <v>0.66066429914351366</v>
      </c>
      <c r="G11" s="9">
        <v>0.69699999999999995</v>
      </c>
      <c r="H11" s="9">
        <v>0.61899999999999999</v>
      </c>
      <c r="I11" s="1">
        <v>26595</v>
      </c>
      <c r="J11" s="1">
        <v>26374</v>
      </c>
      <c r="K11" s="1">
        <v>33509</v>
      </c>
      <c r="L11" s="9">
        <v>1.0209999999999999</v>
      </c>
      <c r="M11" s="9" t="s">
        <v>93</v>
      </c>
      <c r="N11" s="9" t="s">
        <v>93</v>
      </c>
      <c r="O11" s="94">
        <f t="shared" si="1"/>
        <v>24615.494978479197</v>
      </c>
      <c r="P11" s="94">
        <f t="shared" si="2"/>
        <v>34592.891760904684</v>
      </c>
      <c r="Q11" s="94"/>
      <c r="R11" s="94"/>
    </row>
    <row r="12" spans="1:18" ht="14.25" customHeight="1">
      <c r="A12" s="4">
        <v>5</v>
      </c>
      <c r="B12" s="7" t="s">
        <v>14</v>
      </c>
      <c r="C12" s="1">
        <v>19726</v>
      </c>
      <c r="D12" s="1">
        <v>20246</v>
      </c>
      <c r="E12" s="1">
        <v>25654</v>
      </c>
      <c r="F12" s="9">
        <f t="shared" si="0"/>
        <v>0.82414873616043449</v>
      </c>
      <c r="G12" s="9">
        <v>0.82199999999999995</v>
      </c>
      <c r="H12" s="9">
        <v>0.74199999999999999</v>
      </c>
      <c r="I12" s="1">
        <v>26060</v>
      </c>
      <c r="J12" s="1">
        <v>26883</v>
      </c>
      <c r="K12" s="1">
        <v>32204</v>
      </c>
      <c r="L12" s="9">
        <v>1</v>
      </c>
      <c r="M12" s="9" t="s">
        <v>93</v>
      </c>
      <c r="N12" s="9" t="s">
        <v>93</v>
      </c>
      <c r="O12" s="94">
        <f t="shared" si="1"/>
        <v>24630.170316301705</v>
      </c>
      <c r="P12" s="94">
        <f t="shared" si="2"/>
        <v>34574.123989218329</v>
      </c>
      <c r="Q12" s="94"/>
      <c r="R12" s="94"/>
    </row>
    <row r="13" spans="1:18" ht="29.25" customHeight="1">
      <c r="A13" s="4">
        <v>6</v>
      </c>
      <c r="B13" s="7" t="s">
        <v>54</v>
      </c>
      <c r="C13" s="41">
        <v>24523</v>
      </c>
      <c r="D13" s="1">
        <v>26144</v>
      </c>
      <c r="E13" s="41">
        <v>33869</v>
      </c>
      <c r="F13" s="9">
        <f>C13/$C$8</f>
        <v>1.0245665343639023</v>
      </c>
      <c r="G13" s="9">
        <v>1.0620000000000001</v>
      </c>
      <c r="H13" s="9">
        <v>0.98</v>
      </c>
      <c r="I13" s="1">
        <v>27109</v>
      </c>
      <c r="J13" s="1">
        <v>28196</v>
      </c>
      <c r="K13" s="41">
        <v>36507</v>
      </c>
      <c r="L13" s="9">
        <v>1.0409999999999999</v>
      </c>
      <c r="M13" s="9" t="s">
        <v>93</v>
      </c>
      <c r="N13" s="9" t="s">
        <v>93</v>
      </c>
      <c r="O13" s="94">
        <f t="shared" si="1"/>
        <v>24617.702448210923</v>
      </c>
      <c r="P13" s="94">
        <f t="shared" si="2"/>
        <v>34560.204081632655</v>
      </c>
      <c r="Q13" s="94"/>
      <c r="R13" s="94"/>
    </row>
    <row r="14" spans="1:18" ht="18" customHeight="1">
      <c r="A14" s="4">
        <v>7</v>
      </c>
      <c r="B14" s="7" t="s">
        <v>49</v>
      </c>
      <c r="C14" s="3">
        <v>25180</v>
      </c>
      <c r="D14" s="3">
        <v>26799</v>
      </c>
      <c r="E14" s="3">
        <v>34921</v>
      </c>
      <c r="F14" s="9">
        <f>C14/$C$8</f>
        <v>1.0520158763317318</v>
      </c>
      <c r="G14" s="9">
        <v>1.0880000000000001</v>
      </c>
      <c r="H14" s="9">
        <v>1.01</v>
      </c>
      <c r="I14" s="3">
        <v>26345</v>
      </c>
      <c r="J14" s="3">
        <v>27039</v>
      </c>
      <c r="K14" s="3">
        <v>36265</v>
      </c>
      <c r="L14" s="9">
        <v>1.0109999999999999</v>
      </c>
      <c r="M14" s="9" t="s">
        <v>93</v>
      </c>
      <c r="N14" s="9" t="s">
        <v>93</v>
      </c>
      <c r="O14" s="94">
        <f t="shared" si="1"/>
        <v>24631.433823529409</v>
      </c>
      <c r="P14" s="94">
        <f t="shared" si="2"/>
        <v>34575.247524752478</v>
      </c>
      <c r="Q14" s="94"/>
      <c r="R14" s="94"/>
    </row>
    <row r="15" spans="1:18" ht="28.5" customHeight="1">
      <c r="A15" s="4">
        <v>8</v>
      </c>
      <c r="B15" s="7" t="s">
        <v>20</v>
      </c>
      <c r="C15" s="3">
        <v>24089</v>
      </c>
      <c r="D15" s="3">
        <v>26393</v>
      </c>
      <c r="E15" s="3">
        <v>33438</v>
      </c>
      <c r="F15" s="9">
        <f t="shared" si="0"/>
        <v>1.006434092333403</v>
      </c>
      <c r="G15" s="9">
        <v>1.0720000000000001</v>
      </c>
      <c r="H15" s="9">
        <v>0.93200000000000005</v>
      </c>
      <c r="I15" s="3">
        <v>26426</v>
      </c>
      <c r="J15" s="3">
        <v>26887</v>
      </c>
      <c r="K15" s="3">
        <v>34426</v>
      </c>
      <c r="L15" s="9">
        <v>1.014</v>
      </c>
      <c r="M15" s="9" t="s">
        <v>93</v>
      </c>
      <c r="N15" s="9" t="s">
        <v>93</v>
      </c>
      <c r="O15" s="94">
        <f t="shared" si="1"/>
        <v>24620.335820895521</v>
      </c>
      <c r="P15" s="94">
        <f t="shared" si="2"/>
        <v>35877.682403433471</v>
      </c>
      <c r="Q15" s="94"/>
      <c r="R15" s="94"/>
    </row>
    <row r="16" spans="1:18" ht="18" customHeight="1">
      <c r="A16" s="4">
        <v>9</v>
      </c>
      <c r="B16" s="7" t="s">
        <v>26</v>
      </c>
      <c r="C16" s="3">
        <v>41768</v>
      </c>
      <c r="D16" s="3">
        <v>45070</v>
      </c>
      <c r="E16" s="3">
        <v>63831</v>
      </c>
      <c r="F16" s="9">
        <f t="shared" si="0"/>
        <v>1.7450595362439942</v>
      </c>
      <c r="G16" s="9">
        <v>1.83</v>
      </c>
      <c r="H16" s="9">
        <v>1.8460000000000001</v>
      </c>
      <c r="I16" s="24">
        <v>52465</v>
      </c>
      <c r="J16" s="3">
        <v>53538</v>
      </c>
      <c r="K16" s="3">
        <v>77167</v>
      </c>
      <c r="L16" s="9" t="s">
        <v>94</v>
      </c>
      <c r="M16" s="9" t="s">
        <v>93</v>
      </c>
      <c r="N16" s="9" t="s">
        <v>93</v>
      </c>
      <c r="O16" s="94">
        <f t="shared" si="1"/>
        <v>24628.415300546447</v>
      </c>
      <c r="P16" s="94">
        <f t="shared" si="2"/>
        <v>34578.006500541713</v>
      </c>
      <c r="Q16" s="94"/>
      <c r="R16" s="94"/>
    </row>
    <row r="17" spans="1:20" ht="18" customHeight="1">
      <c r="A17" s="4">
        <v>10</v>
      </c>
      <c r="B17" s="7" t="s">
        <v>15</v>
      </c>
      <c r="C17" s="3">
        <v>22670</v>
      </c>
      <c r="D17" s="3">
        <v>22934</v>
      </c>
      <c r="E17" s="3">
        <v>32466</v>
      </c>
      <c r="F17" s="9">
        <f t="shared" si="0"/>
        <v>0.94714852726133281</v>
      </c>
      <c r="G17" s="9">
        <v>0.93100000000000005</v>
      </c>
      <c r="H17" s="9">
        <v>0.93899999999999995</v>
      </c>
      <c r="I17" s="3">
        <v>26946</v>
      </c>
      <c r="J17" s="3">
        <v>26827</v>
      </c>
      <c r="K17" s="3">
        <v>36522</v>
      </c>
      <c r="L17" s="9">
        <v>1.034</v>
      </c>
      <c r="M17" s="9" t="s">
        <v>93</v>
      </c>
      <c r="N17" s="9" t="s">
        <v>93</v>
      </c>
      <c r="O17" s="94">
        <f t="shared" si="1"/>
        <v>24633.727175080556</v>
      </c>
      <c r="P17" s="94">
        <f t="shared" si="2"/>
        <v>34575.079872204478</v>
      </c>
      <c r="Q17" s="94"/>
      <c r="R17" s="94"/>
    </row>
    <row r="18" spans="1:20" s="32" customFormat="1" ht="18" customHeight="1">
      <c r="A18" s="22">
        <v>11</v>
      </c>
      <c r="B18" s="30" t="s">
        <v>10</v>
      </c>
      <c r="C18" s="27">
        <v>22165</v>
      </c>
      <c r="D18" s="27">
        <f>D19/G19*100%</f>
        <v>23729.353233830847</v>
      </c>
      <c r="E18" s="27">
        <f>E19/H19*100%</f>
        <v>30683.932346723046</v>
      </c>
      <c r="F18" s="9"/>
      <c r="G18" s="9"/>
      <c r="H18" s="9"/>
      <c r="I18" s="27">
        <f>I19/L19*100%</f>
        <v>22926.335174953958</v>
      </c>
      <c r="J18" s="27"/>
      <c r="K18" s="27"/>
      <c r="L18" s="9"/>
      <c r="M18" s="9"/>
      <c r="N18" s="9"/>
      <c r="O18" s="95">
        <f>SUM(O9:O17)/9</f>
        <v>24626.293668517807</v>
      </c>
      <c r="P18" s="95">
        <f>SUM(P9:P17)/9</f>
        <v>34718.367851872143</v>
      </c>
      <c r="Q18" s="95"/>
      <c r="R18" s="95"/>
    </row>
    <row r="19" spans="1:20" ht="18" customHeight="1">
      <c r="A19" s="4">
        <v>12</v>
      </c>
      <c r="B19" s="7" t="s">
        <v>61</v>
      </c>
      <c r="C19" s="3">
        <v>23000</v>
      </c>
      <c r="D19" s="3">
        <v>23848</v>
      </c>
      <c r="E19" s="1">
        <v>29027</v>
      </c>
      <c r="F19" s="9">
        <v>1.038</v>
      </c>
      <c r="G19" s="9">
        <v>1.0049999999999999</v>
      </c>
      <c r="H19" s="9">
        <v>0.94599999999999995</v>
      </c>
      <c r="I19" s="3">
        <v>24898</v>
      </c>
      <c r="J19" s="3">
        <v>24134</v>
      </c>
      <c r="K19" s="1">
        <v>29961</v>
      </c>
      <c r="L19" s="9">
        <v>1.0860000000000001</v>
      </c>
      <c r="M19" s="9" t="s">
        <v>93</v>
      </c>
      <c r="N19" s="9" t="s">
        <v>93</v>
      </c>
    </row>
    <row r="20" spans="1:20" s="32" customFormat="1" ht="18" customHeight="1">
      <c r="A20" s="22">
        <v>13</v>
      </c>
      <c r="B20" s="30" t="s">
        <v>27</v>
      </c>
      <c r="C20" s="27">
        <v>25692</v>
      </c>
      <c r="D20" s="27">
        <f>D21/G21*100%</f>
        <v>27176.165803108808</v>
      </c>
      <c r="E20" s="27">
        <f>E21/H21*100%</f>
        <v>34285.866099893734</v>
      </c>
      <c r="F20" s="9"/>
      <c r="G20" s="9"/>
      <c r="H20" s="9"/>
      <c r="I20" s="27">
        <f>I21/L21*100%</f>
        <v>26437.927663734117</v>
      </c>
      <c r="J20" s="31" t="s">
        <v>95</v>
      </c>
      <c r="K20" s="31" t="s">
        <v>95</v>
      </c>
      <c r="L20" s="9"/>
      <c r="M20" s="9"/>
      <c r="N20" s="9"/>
    </row>
    <row r="21" spans="1:20" ht="18" customHeight="1">
      <c r="A21" s="4">
        <v>14</v>
      </c>
      <c r="B21" s="7" t="s">
        <v>57</v>
      </c>
      <c r="C21" s="3">
        <v>25486</v>
      </c>
      <c r="D21" s="3">
        <v>26225</v>
      </c>
      <c r="E21" s="3">
        <v>32263</v>
      </c>
      <c r="F21" s="9">
        <f>C21/$C$20</f>
        <v>0.99198193990347194</v>
      </c>
      <c r="G21" s="9">
        <v>0.96499999999999997</v>
      </c>
      <c r="H21" s="9">
        <v>0.94099999999999995</v>
      </c>
      <c r="I21" s="3">
        <v>27046</v>
      </c>
      <c r="J21" s="3">
        <v>27721</v>
      </c>
      <c r="K21" s="3">
        <v>34357</v>
      </c>
      <c r="L21" s="9">
        <v>1.0229999999999999</v>
      </c>
      <c r="M21" s="9" t="s">
        <v>93</v>
      </c>
      <c r="N21" s="9" t="s">
        <v>93</v>
      </c>
    </row>
    <row r="22" spans="1:20" ht="15">
      <c r="A22" s="124" t="s">
        <v>102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</row>
    <row r="23" spans="1:20" s="6" customFormat="1" ht="16.5" customHeight="1">
      <c r="A23" s="110" t="s">
        <v>103</v>
      </c>
      <c r="B23" s="110"/>
      <c r="C23" s="110"/>
      <c r="D23" s="110"/>
      <c r="E23" s="110"/>
      <c r="F23" s="110"/>
      <c r="G23" s="110"/>
      <c r="H23" s="110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18" customHeight="1">
      <c r="A24" s="110" t="s">
        <v>62</v>
      </c>
      <c r="B24" s="110"/>
      <c r="C24" s="110"/>
      <c r="D24" s="110"/>
      <c r="E24" s="110"/>
      <c r="F24" s="110"/>
      <c r="G24" s="110"/>
      <c r="H24" s="110"/>
    </row>
    <row r="25" spans="1:20" ht="18" customHeight="1">
      <c r="A25" s="110" t="s">
        <v>63</v>
      </c>
      <c r="B25" s="110"/>
      <c r="C25" s="110"/>
      <c r="D25" s="110"/>
      <c r="E25" s="110"/>
      <c r="F25" s="110"/>
      <c r="G25" s="110"/>
      <c r="H25" s="110"/>
    </row>
    <row r="26" spans="1:20" ht="18" customHeight="1">
      <c r="A26" s="110" t="s">
        <v>104</v>
      </c>
      <c r="B26" s="110"/>
      <c r="C26" s="110"/>
      <c r="D26" s="110"/>
      <c r="E26" s="110"/>
      <c r="F26" s="110"/>
      <c r="G26" s="110"/>
      <c r="H26" s="110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18" customHeight="1">
      <c r="A27" s="62"/>
      <c r="B27" s="62"/>
    </row>
    <row r="28" spans="1:20" ht="18" customHeight="1">
      <c r="A28" s="62"/>
      <c r="B28" s="62"/>
    </row>
    <row r="30" spans="1:20" s="20" customFormat="1" ht="18" customHeight="1">
      <c r="A30" s="19"/>
      <c r="B30" s="20" t="s">
        <v>24</v>
      </c>
      <c r="F30" s="114" t="s">
        <v>21</v>
      </c>
      <c r="G30" s="114"/>
      <c r="H30" s="114"/>
      <c r="K30" s="20" t="s">
        <v>21</v>
      </c>
    </row>
  </sheetData>
  <mergeCells count="22">
    <mergeCell ref="O7:P7"/>
    <mergeCell ref="Q7:R7"/>
    <mergeCell ref="A22:N22"/>
    <mergeCell ref="A26:H26"/>
    <mergeCell ref="A25:H25"/>
    <mergeCell ref="A24:H24"/>
    <mergeCell ref="A23:H23"/>
    <mergeCell ref="F30:H30"/>
    <mergeCell ref="E1:I1"/>
    <mergeCell ref="A5:A7"/>
    <mergeCell ref="C5:H5"/>
    <mergeCell ref="C6:C7"/>
    <mergeCell ref="D6:D7"/>
    <mergeCell ref="E6:E7"/>
    <mergeCell ref="F6:H6"/>
    <mergeCell ref="B5:B7"/>
    <mergeCell ref="I5:N5"/>
    <mergeCell ref="I6:I7"/>
    <mergeCell ref="J6:J7"/>
    <mergeCell ref="K6:K7"/>
    <mergeCell ref="L6:N6"/>
    <mergeCell ref="A3:H3"/>
  </mergeCells>
  <phoneticPr fontId="7" type="noConversion"/>
  <pageMargins left="0.48" right="0.27" top="0.35" bottom="0.33" header="0.19" footer="0.16"/>
  <pageSetup paperSize="9" scale="84" orientation="landscape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28"/>
  <sheetViews>
    <sheetView topLeftCell="A4" workbookViewId="0">
      <selection activeCell="Q17" sqref="Q17"/>
    </sheetView>
  </sheetViews>
  <sheetFormatPr defaultRowHeight="12.75"/>
  <cols>
    <col min="1" max="1" width="5" style="42" customWidth="1"/>
    <col min="2" max="2" width="46.5703125" style="42" customWidth="1"/>
    <col min="3" max="3" width="8.42578125" style="42" customWidth="1"/>
    <col min="4" max="4" width="8" style="42" customWidth="1"/>
    <col min="5" max="6" width="8.140625" style="42" customWidth="1"/>
    <col min="7" max="7" width="10.5703125" style="43" customWidth="1"/>
    <col min="8" max="8" width="11.28515625" style="42" customWidth="1"/>
    <col min="9" max="16384" width="9.140625" style="42"/>
  </cols>
  <sheetData>
    <row r="1" spans="1:8">
      <c r="G1" s="127" t="s">
        <v>22</v>
      </c>
      <c r="H1" s="127"/>
    </row>
    <row r="2" spans="1:8">
      <c r="H2" s="43"/>
    </row>
    <row r="3" spans="1:8" ht="30" customHeight="1">
      <c r="A3" s="127" t="s">
        <v>34</v>
      </c>
      <c r="B3" s="127"/>
      <c r="C3" s="127"/>
      <c r="D3" s="127"/>
      <c r="E3" s="127"/>
      <c r="F3" s="127"/>
      <c r="G3" s="127"/>
      <c r="H3" s="127"/>
    </row>
    <row r="5" spans="1:8" s="43" customFormat="1" ht="13.5" customHeight="1">
      <c r="A5" s="128" t="s">
        <v>35</v>
      </c>
      <c r="B5" s="128" t="s">
        <v>36</v>
      </c>
      <c r="C5" s="128" t="s">
        <v>37</v>
      </c>
      <c r="D5" s="128"/>
      <c r="E5" s="128"/>
      <c r="F5" s="128"/>
      <c r="G5" s="128"/>
      <c r="H5" s="128"/>
    </row>
    <row r="6" spans="1:8" s="43" customFormat="1" ht="12" customHeight="1">
      <c r="A6" s="128"/>
      <c r="B6" s="128"/>
      <c r="C6" s="128" t="s">
        <v>9</v>
      </c>
      <c r="D6" s="128" t="s">
        <v>16</v>
      </c>
      <c r="E6" s="128" t="s">
        <v>28</v>
      </c>
      <c r="F6" s="128" t="s">
        <v>31</v>
      </c>
      <c r="G6" s="130" t="s">
        <v>44</v>
      </c>
      <c r="H6" s="125" t="s">
        <v>45</v>
      </c>
    </row>
    <row r="7" spans="1:8" s="43" customFormat="1" ht="39.75" customHeight="1">
      <c r="A7" s="128"/>
      <c r="B7" s="128"/>
      <c r="C7" s="128"/>
      <c r="D7" s="128"/>
      <c r="E7" s="128"/>
      <c r="F7" s="128"/>
      <c r="G7" s="131"/>
      <c r="H7" s="126"/>
    </row>
    <row r="8" spans="1:8">
      <c r="A8" s="51">
        <v>1</v>
      </c>
      <c r="B8" s="51">
        <v>2</v>
      </c>
      <c r="C8" s="51">
        <v>3</v>
      </c>
      <c r="D8" s="51">
        <v>4</v>
      </c>
      <c r="E8" s="51">
        <v>5</v>
      </c>
      <c r="F8" s="51"/>
      <c r="G8" s="51">
        <v>7</v>
      </c>
      <c r="H8" s="51">
        <v>8</v>
      </c>
    </row>
    <row r="9" spans="1:8" ht="41.25" customHeight="1">
      <c r="A9" s="129" t="s">
        <v>38</v>
      </c>
      <c r="B9" s="129"/>
      <c r="C9" s="129"/>
      <c r="D9" s="129"/>
      <c r="E9" s="129"/>
      <c r="F9" s="129"/>
      <c r="G9" s="129"/>
      <c r="H9" s="129"/>
    </row>
    <row r="10" spans="1:8" ht="66" customHeight="1">
      <c r="A10" s="44">
        <v>1</v>
      </c>
      <c r="B10" s="45" t="s">
        <v>11</v>
      </c>
      <c r="C10" s="44">
        <v>136.80000000000001</v>
      </c>
      <c r="D10" s="44">
        <v>130.69999999999999</v>
      </c>
      <c r="E10" s="44">
        <v>137</v>
      </c>
      <c r="F10" s="44">
        <v>146.5</v>
      </c>
      <c r="G10" s="50">
        <v>180</v>
      </c>
      <c r="H10" s="44">
        <f>G10-F10</f>
        <v>33.5</v>
      </c>
    </row>
    <row r="11" spans="1:8" ht="41.25" customHeight="1">
      <c r="A11" s="44">
        <v>2</v>
      </c>
      <c r="B11" s="45" t="s">
        <v>12</v>
      </c>
      <c r="C11" s="44">
        <v>81.400000000000006</v>
      </c>
      <c r="D11" s="44">
        <v>76.2</v>
      </c>
      <c r="E11" s="44">
        <v>79.3</v>
      </c>
      <c r="F11" s="44">
        <v>88.7</v>
      </c>
      <c r="G11" s="50">
        <v>90</v>
      </c>
      <c r="H11" s="44">
        <f>G11-F11</f>
        <v>1.2999999999999972</v>
      </c>
    </row>
    <row r="12" spans="1:8" ht="41.25" customHeight="1">
      <c r="A12" s="44">
        <v>3</v>
      </c>
      <c r="B12" s="45" t="s">
        <v>13</v>
      </c>
      <c r="C12" s="44">
        <v>48.1</v>
      </c>
      <c r="D12" s="44">
        <v>51</v>
      </c>
      <c r="E12" s="44">
        <v>52.4</v>
      </c>
      <c r="F12" s="44">
        <v>56.2</v>
      </c>
      <c r="G12" s="50">
        <v>80</v>
      </c>
      <c r="H12" s="44">
        <f>G12-F12</f>
        <v>23.799999999999997</v>
      </c>
    </row>
    <row r="13" spans="1:8" ht="42.75" customHeight="1">
      <c r="A13" s="129" t="s">
        <v>39</v>
      </c>
      <c r="B13" s="129"/>
      <c r="C13" s="129"/>
      <c r="D13" s="129"/>
      <c r="E13" s="129"/>
      <c r="F13" s="129"/>
      <c r="G13" s="129"/>
      <c r="H13" s="129"/>
    </row>
    <row r="14" spans="1:8" ht="15.75" customHeight="1">
      <c r="A14" s="44">
        <v>4</v>
      </c>
      <c r="B14" s="52" t="s">
        <v>14</v>
      </c>
      <c r="C14" s="44">
        <v>49.6</v>
      </c>
      <c r="D14" s="44">
        <v>59.6</v>
      </c>
      <c r="E14" s="44">
        <v>67.3</v>
      </c>
      <c r="F14" s="44">
        <v>64.8</v>
      </c>
      <c r="G14" s="50">
        <v>80</v>
      </c>
      <c r="H14" s="44">
        <f>G14-F14</f>
        <v>15.200000000000003</v>
      </c>
    </row>
    <row r="15" spans="1:8" ht="43.5" customHeight="1">
      <c r="A15" s="129" t="s">
        <v>40</v>
      </c>
      <c r="B15" s="129"/>
      <c r="C15" s="129"/>
      <c r="D15" s="129"/>
      <c r="E15" s="129"/>
      <c r="F15" s="129"/>
      <c r="G15" s="129"/>
      <c r="H15" s="129"/>
    </row>
    <row r="16" spans="1:8" ht="41.25" customHeight="1">
      <c r="A16" s="44">
        <v>5</v>
      </c>
      <c r="B16" s="46" t="s">
        <v>41</v>
      </c>
      <c r="C16" s="44">
        <v>96.3</v>
      </c>
      <c r="D16" s="44">
        <v>99.2</v>
      </c>
      <c r="E16" s="44">
        <v>104.03</v>
      </c>
      <c r="F16" s="44">
        <v>100.1</v>
      </c>
      <c r="G16" s="50">
        <v>100</v>
      </c>
      <c r="H16" s="53">
        <f>G16-F16</f>
        <v>-9.9999999999994316E-2</v>
      </c>
    </row>
    <row r="17" spans="1:8" ht="27.75" customHeight="1">
      <c r="A17" s="44">
        <v>6</v>
      </c>
      <c r="B17" s="46" t="s">
        <v>19</v>
      </c>
      <c r="C17" s="44">
        <v>100.1</v>
      </c>
      <c r="D17" s="44">
        <v>99.6</v>
      </c>
      <c r="E17" s="44">
        <v>111.48</v>
      </c>
      <c r="F17" s="44">
        <v>107.3</v>
      </c>
      <c r="G17" s="50">
        <v>100</v>
      </c>
      <c r="H17" s="53">
        <f t="shared" ref="H17:H23" si="0">G17-F17</f>
        <v>-7.2999999999999972</v>
      </c>
    </row>
    <row r="18" spans="1:8" ht="27.75" customHeight="1">
      <c r="A18" s="44">
        <v>7</v>
      </c>
      <c r="B18" s="46" t="s">
        <v>42</v>
      </c>
      <c r="C18" s="44">
        <v>72.400000000000006</v>
      </c>
      <c r="D18" s="44">
        <v>83.2</v>
      </c>
      <c r="E18" s="44">
        <v>84</v>
      </c>
      <c r="F18" s="44">
        <v>80.8</v>
      </c>
      <c r="G18" s="50">
        <v>100</v>
      </c>
      <c r="H18" s="44">
        <f t="shared" si="0"/>
        <v>19.200000000000003</v>
      </c>
    </row>
    <row r="19" spans="1:8" ht="42" customHeight="1">
      <c r="A19" s="44">
        <v>8</v>
      </c>
      <c r="B19" s="46" t="s">
        <v>20</v>
      </c>
      <c r="C19" s="44">
        <v>81.8</v>
      </c>
      <c r="D19" s="44">
        <v>89</v>
      </c>
      <c r="E19" s="44">
        <v>102.43</v>
      </c>
      <c r="F19" s="44">
        <v>98.5</v>
      </c>
      <c r="G19" s="50">
        <v>100</v>
      </c>
      <c r="H19" s="44">
        <f t="shared" si="0"/>
        <v>1.5</v>
      </c>
    </row>
    <row r="20" spans="1:8" ht="29.25" customHeight="1">
      <c r="A20" s="44">
        <v>9</v>
      </c>
      <c r="B20" s="46" t="s">
        <v>26</v>
      </c>
      <c r="C20" s="44">
        <v>100.8</v>
      </c>
      <c r="D20" s="44">
        <v>108.2</v>
      </c>
      <c r="E20" s="44">
        <v>114.02</v>
      </c>
      <c r="F20" s="44">
        <v>109.7</v>
      </c>
      <c r="G20" s="50">
        <v>100</v>
      </c>
      <c r="H20" s="53">
        <f t="shared" si="0"/>
        <v>-9.7000000000000028</v>
      </c>
    </row>
    <row r="21" spans="1:8" ht="41.25" customHeight="1">
      <c r="A21" s="44">
        <v>10</v>
      </c>
      <c r="B21" s="46" t="s">
        <v>30</v>
      </c>
      <c r="C21" s="44">
        <v>83.9</v>
      </c>
      <c r="D21" s="44">
        <v>98.1</v>
      </c>
      <c r="E21" s="44">
        <v>108.9</v>
      </c>
      <c r="F21" s="44">
        <v>104.8</v>
      </c>
      <c r="G21" s="50">
        <v>100</v>
      </c>
      <c r="H21" s="53">
        <f t="shared" si="0"/>
        <v>-4.7999999999999972</v>
      </c>
    </row>
    <row r="22" spans="1:8" ht="29.25" customHeight="1">
      <c r="A22" s="129" t="s">
        <v>43</v>
      </c>
      <c r="B22" s="129"/>
      <c r="C22" s="129"/>
      <c r="D22" s="129"/>
      <c r="E22" s="129"/>
      <c r="F22" s="129"/>
      <c r="G22" s="129"/>
      <c r="H22" s="129"/>
    </row>
    <row r="23" spans="1:8" ht="16.5" customHeight="1">
      <c r="A23" s="47">
        <v>11</v>
      </c>
      <c r="B23" s="46" t="s">
        <v>15</v>
      </c>
      <c r="C23" s="47">
        <v>60.1</v>
      </c>
      <c r="D23" s="47">
        <v>63.6</v>
      </c>
      <c r="E23" s="47">
        <v>71.3</v>
      </c>
      <c r="F23" s="47">
        <v>66.400000000000006</v>
      </c>
      <c r="G23" s="47">
        <v>90</v>
      </c>
      <c r="H23" s="44">
        <f t="shared" si="0"/>
        <v>23.599999999999994</v>
      </c>
    </row>
    <row r="24" spans="1:8">
      <c r="A24" s="48"/>
      <c r="B24" s="48"/>
      <c r="C24" s="48"/>
      <c r="D24" s="48"/>
      <c r="E24" s="48"/>
      <c r="F24" s="48"/>
      <c r="G24" s="48"/>
      <c r="H24" s="48"/>
    </row>
    <row r="25" spans="1:8">
      <c r="A25" s="48"/>
      <c r="B25" s="48"/>
      <c r="C25" s="48"/>
      <c r="D25" s="48"/>
      <c r="E25" s="48"/>
      <c r="F25" s="48"/>
      <c r="G25" s="48"/>
      <c r="H25" s="48"/>
    </row>
    <row r="28" spans="1:8" s="49" customFormat="1">
      <c r="B28" s="49" t="s">
        <v>24</v>
      </c>
      <c r="G28" s="127" t="s">
        <v>21</v>
      </c>
      <c r="H28" s="127"/>
    </row>
  </sheetData>
  <mergeCells count="16">
    <mergeCell ref="H6:H7"/>
    <mergeCell ref="G28:H28"/>
    <mergeCell ref="G1:H1"/>
    <mergeCell ref="A3:H3"/>
    <mergeCell ref="A5:A7"/>
    <mergeCell ref="B5:B7"/>
    <mergeCell ref="C5:H5"/>
    <mergeCell ref="C6:C7"/>
    <mergeCell ref="D6:D7"/>
    <mergeCell ref="E6:E7"/>
    <mergeCell ref="F6:F7"/>
    <mergeCell ref="A9:H9"/>
    <mergeCell ref="A13:H13"/>
    <mergeCell ref="A15:H15"/>
    <mergeCell ref="A22:H22"/>
    <mergeCell ref="G6:G7"/>
  </mergeCells>
  <pageMargins left="0.7" right="0.7" top="0.75" bottom="0.75" header="0.3" footer="0.3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6"/>
  <sheetViews>
    <sheetView view="pageBreakPreview" zoomScale="60" workbookViewId="0">
      <selection activeCell="A6" sqref="A6"/>
    </sheetView>
  </sheetViews>
  <sheetFormatPr defaultRowHeight="15.75"/>
  <cols>
    <col min="1" max="1" width="43.7109375" style="65" customWidth="1"/>
    <col min="2" max="7" width="13.7109375" style="65" customWidth="1"/>
    <col min="8" max="16384" width="9.140625" style="65"/>
  </cols>
  <sheetData>
    <row r="1" spans="1:7">
      <c r="A1" s="132"/>
      <c r="B1" s="132" t="s">
        <v>67</v>
      </c>
      <c r="C1" s="132"/>
      <c r="D1" s="132" t="s">
        <v>7</v>
      </c>
      <c r="E1" s="132"/>
      <c r="F1" s="132" t="s">
        <v>8</v>
      </c>
      <c r="G1" s="132"/>
    </row>
    <row r="2" spans="1:7">
      <c r="A2" s="132"/>
      <c r="B2" s="66" t="s">
        <v>31</v>
      </c>
      <c r="C2" s="66" t="s">
        <v>70</v>
      </c>
      <c r="D2" s="66" t="s">
        <v>31</v>
      </c>
      <c r="E2" s="66" t="s">
        <v>70</v>
      </c>
      <c r="F2" s="66" t="s">
        <v>31</v>
      </c>
      <c r="G2" s="66" t="s">
        <v>70</v>
      </c>
    </row>
    <row r="3" spans="1:7">
      <c r="A3" s="66" t="s">
        <v>68</v>
      </c>
      <c r="B3" s="68">
        <v>22885</v>
      </c>
      <c r="C3" s="68">
        <f>B3*$B$6</f>
        <v>24052.134999999998</v>
      </c>
      <c r="D3" s="68">
        <v>23351</v>
      </c>
      <c r="E3" s="68">
        <f>D3*$D$6</f>
        <v>24541.900999999998</v>
      </c>
      <c r="F3" s="68">
        <v>32633</v>
      </c>
      <c r="G3" s="68">
        <f>F3*$F$6</f>
        <v>34297.282999999996</v>
      </c>
    </row>
    <row r="4" spans="1:7" ht="31.5">
      <c r="A4" s="66" t="s">
        <v>10</v>
      </c>
      <c r="B4" s="68">
        <v>21728</v>
      </c>
      <c r="C4" s="68">
        <f>B4*$B$6</f>
        <v>22836.127999999997</v>
      </c>
      <c r="D4" s="68">
        <v>22968</v>
      </c>
      <c r="E4" s="68">
        <f t="shared" ref="E4:E5" si="0">D4*$D$6</f>
        <v>24139.367999999999</v>
      </c>
      <c r="F4" s="68">
        <v>29091</v>
      </c>
      <c r="G4" s="68">
        <f>F4*$F$6</f>
        <v>30574.641</v>
      </c>
    </row>
    <row r="5" spans="1:7">
      <c r="A5" s="66" t="s">
        <v>27</v>
      </c>
      <c r="B5" s="68">
        <v>25629</v>
      </c>
      <c r="C5" s="68">
        <f>B5*$B$6</f>
        <v>26936.078999999998</v>
      </c>
      <c r="D5" s="68">
        <v>26604</v>
      </c>
      <c r="E5" s="68">
        <f t="shared" si="0"/>
        <v>27960.803999999996</v>
      </c>
      <c r="F5" s="68">
        <v>32871</v>
      </c>
      <c r="G5" s="68">
        <f>F5*$F$6</f>
        <v>34547.420999999995</v>
      </c>
    </row>
    <row r="6" spans="1:7">
      <c r="A6" s="66" t="s">
        <v>69</v>
      </c>
      <c r="B6" s="67">
        <v>1.0509999999999999</v>
      </c>
      <c r="C6" s="66"/>
      <c r="D6" s="67">
        <v>1.0509999999999999</v>
      </c>
      <c r="E6" s="66"/>
      <c r="F6" s="67">
        <v>1.0509999999999999</v>
      </c>
      <c r="G6" s="66"/>
    </row>
  </sheetData>
  <mergeCells count="4">
    <mergeCell ref="F1:G1"/>
    <mergeCell ref="D1:E1"/>
    <mergeCell ref="B1:C1"/>
    <mergeCell ref="A1:A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дорожные карты</vt:lpstr>
      <vt:lpstr>Лист1</vt:lpstr>
      <vt:lpstr>'Приложение 1'!Область_печати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2015-06-04T08:55:56Z</cp:lastPrinted>
  <dcterms:created xsi:type="dcterms:W3CDTF">2006-09-28T05:33:49Z</dcterms:created>
  <dcterms:modified xsi:type="dcterms:W3CDTF">2018-05-28T10:43:07Z</dcterms:modified>
</cp:coreProperties>
</file>