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filterPrivacy="1" defaultThemeVersion="124226"/>
  <xr:revisionPtr revIDLastSave="0" documentId="13_ncr:1_{F2415760-1A6D-449C-8E4F-CC7C5B3B5372}" xr6:coauthVersionLast="46" xr6:coauthVersionMax="46" xr10:uidLastSave="{00000000-0000-0000-0000-000000000000}"/>
  <bookViews>
    <workbookView xWindow="-120" yWindow="-120" windowWidth="29040" windowHeight="15840" firstSheet="6" activeTab="6" xr2:uid="{00000000-000D-0000-FFFF-FFFF00000000}"/>
  </bookViews>
  <sheets>
    <sheet name="Лист1" sheetId="1" state="hidden" r:id="rId1"/>
    <sheet name="836" sheetId="4" state="hidden" r:id="rId2"/>
    <sheet name="Комитет" sheetId="5" state="hidden" r:id="rId3"/>
    <sheet name="V3 (3)" sheetId="11" state="hidden" r:id="rId4"/>
    <sheet name="V3 (2)" sheetId="10" state="hidden" r:id="rId5"/>
    <sheet name="19-24 новый " sheetId="19" state="hidden" r:id="rId6"/>
    <sheet name="2020" sheetId="23" r:id="rId7"/>
    <sheet name="2019" sheetId="24" r:id="rId8"/>
    <sheet name="19-21 новый" sheetId="14" state="hidden" r:id="rId9"/>
    <sheet name="19-24 new (2)" sheetId="18" state="hidden" r:id="rId10"/>
    <sheet name="19-24 new" sheetId="15" state="hidden" r:id="rId11"/>
    <sheet name="19-21" sheetId="9" state="hidden" r:id="rId12"/>
    <sheet name="19-24 (2)" sheetId="13" state="hidden" r:id="rId13"/>
    <sheet name="19" sheetId="8" state="hidden" r:id="rId14"/>
    <sheet name="V!" sheetId="7" state="hidden" r:id="rId15"/>
    <sheet name="ВОНПЦ (2)" sheetId="6" state="hidden" r:id="rId16"/>
    <sheet name="ВОНПЦ" sheetId="2" state="hidden" r:id="rId17"/>
  </sheets>
  <definedNames>
    <definedName name="_xlnm._FilterDatabase" localSheetId="1" hidden="1">'836'!$B$4:$C$101</definedName>
    <definedName name="_xlnm._FilterDatabase" localSheetId="2" hidden="1">Комитет!$B$8:$C$105</definedName>
  </definedNames>
  <calcPr calcId="191029"/>
</workbook>
</file>

<file path=xl/calcChain.xml><?xml version="1.0" encoding="utf-8"?>
<calcChain xmlns="http://schemas.openxmlformats.org/spreadsheetml/2006/main">
  <c r="F17" i="23" l="1"/>
  <c r="F18" i="23"/>
  <c r="F19" i="23"/>
  <c r="F20" i="23"/>
  <c r="F16" i="23"/>
  <c r="F8" i="23"/>
  <c r="F9" i="23"/>
  <c r="F10" i="23"/>
  <c r="F11" i="23"/>
  <c r="F12" i="23"/>
  <c r="F7" i="23"/>
  <c r="E12" i="23"/>
  <c r="D12" i="23"/>
  <c r="C12" i="23"/>
  <c r="C27" i="23"/>
  <c r="E27" i="23" l="1"/>
  <c r="F27" i="23" s="1"/>
  <c r="D27" i="23"/>
  <c r="G53" i="19" l="1"/>
  <c r="N51" i="19"/>
  <c r="M51" i="19"/>
  <c r="N54" i="19"/>
  <c r="J51" i="19"/>
  <c r="N65" i="19"/>
  <c r="J62" i="19"/>
  <c r="G61" i="19"/>
  <c r="E61" i="19"/>
  <c r="J60" i="19"/>
  <c r="U60" i="19" s="1"/>
  <c r="J59" i="19"/>
  <c r="U59" i="19" s="1"/>
  <c r="T58" i="19"/>
  <c r="R58" i="19"/>
  <c r="E58" i="19"/>
  <c r="R57" i="19"/>
  <c r="U57" i="19" s="1"/>
  <c r="E57" i="19"/>
  <c r="Q56" i="19"/>
  <c r="G56" i="19"/>
  <c r="F56" i="19"/>
  <c r="E56" i="19" s="1"/>
  <c r="P55" i="19"/>
  <c r="U55" i="19" s="1"/>
  <c r="P54" i="19"/>
  <c r="U54" i="19" s="1"/>
  <c r="T52" i="19"/>
  <c r="R52" i="19"/>
  <c r="P52" i="19"/>
  <c r="G52" i="19"/>
  <c r="E52" i="19" s="1"/>
  <c r="L51" i="19"/>
  <c r="L67" i="19" s="1"/>
  <c r="G51" i="19"/>
  <c r="E51" i="19" s="1"/>
  <c r="F50" i="19"/>
  <c r="R51" i="18"/>
  <c r="O67" i="18"/>
  <c r="J51" i="18"/>
  <c r="N65" i="18"/>
  <c r="O65" i="18" s="1"/>
  <c r="X64" i="18" s="1"/>
  <c r="V63" i="18"/>
  <c r="T63" i="18"/>
  <c r="R63" i="18"/>
  <c r="J62" i="18"/>
  <c r="G61" i="18"/>
  <c r="E61" i="18"/>
  <c r="J60" i="18"/>
  <c r="O60" i="18" s="1"/>
  <c r="X60" i="18" s="1"/>
  <c r="L59" i="18"/>
  <c r="J59" i="18"/>
  <c r="V58" i="18"/>
  <c r="T58" i="18"/>
  <c r="R58" i="18"/>
  <c r="E58" i="18"/>
  <c r="N57" i="18"/>
  <c r="O57" i="18" s="1"/>
  <c r="X57" i="18" s="1"/>
  <c r="E57" i="18"/>
  <c r="G56" i="18"/>
  <c r="F56" i="18"/>
  <c r="V55" i="18"/>
  <c r="T55" i="18"/>
  <c r="G55" i="18"/>
  <c r="E55" i="18" s="1"/>
  <c r="R54" i="18"/>
  <c r="R71" i="18" s="1"/>
  <c r="O54" i="18"/>
  <c r="E54" i="18"/>
  <c r="F53" i="18"/>
  <c r="V52" i="18"/>
  <c r="T52" i="18"/>
  <c r="R52" i="18"/>
  <c r="R72" i="18" s="1"/>
  <c r="O52" i="18"/>
  <c r="G52" i="18"/>
  <c r="E52" i="18" s="1"/>
  <c r="N51" i="18"/>
  <c r="L51" i="18"/>
  <c r="G51" i="18"/>
  <c r="E51" i="18" s="1"/>
  <c r="F50" i="18"/>
  <c r="O51" i="18" l="1"/>
  <c r="X51" i="18" s="1"/>
  <c r="X55" i="18"/>
  <c r="W54" i="18"/>
  <c r="X54" i="18" s="1"/>
  <c r="W52" i="18"/>
  <c r="N67" i="19"/>
  <c r="E56" i="18"/>
  <c r="O59" i="18"/>
  <c r="X59" i="18" s="1"/>
  <c r="G53" i="18"/>
  <c r="E53" i="18" s="1"/>
  <c r="T68" i="18"/>
  <c r="R56" i="19"/>
  <c r="R67" i="19" s="1"/>
  <c r="G50" i="18"/>
  <c r="E50" i="18" s="1"/>
  <c r="W55" i="18"/>
  <c r="X53" i="18" s="1"/>
  <c r="L68" i="18"/>
  <c r="N68" i="18"/>
  <c r="T72" i="18"/>
  <c r="L71" i="18"/>
  <c r="J68" i="18"/>
  <c r="J71" i="18" s="1"/>
  <c r="T67" i="19"/>
  <c r="G50" i="19"/>
  <c r="E50" i="19" s="1"/>
  <c r="J67" i="19"/>
  <c r="U51" i="19"/>
  <c r="U52" i="19"/>
  <c r="P53" i="19"/>
  <c r="U58" i="19"/>
  <c r="U56" i="19" s="1"/>
  <c r="U62" i="19"/>
  <c r="U65" i="19"/>
  <c r="N71" i="18"/>
  <c r="X52" i="18"/>
  <c r="X50" i="18" s="1"/>
  <c r="W58" i="18"/>
  <c r="W63" i="18"/>
  <c r="R68" i="18"/>
  <c r="V68" i="18"/>
  <c r="W71" i="18"/>
  <c r="V72" i="18"/>
  <c r="O62" i="18"/>
  <c r="X62" i="18" s="1"/>
  <c r="X65" i="18"/>
  <c r="V52" i="15"/>
  <c r="T52" i="15"/>
  <c r="R52" i="15"/>
  <c r="O52" i="15"/>
  <c r="G52" i="15"/>
  <c r="E52" i="15" s="1"/>
  <c r="N51" i="15"/>
  <c r="L51" i="15"/>
  <c r="J51" i="15"/>
  <c r="G51" i="15"/>
  <c r="E51" i="15" s="1"/>
  <c r="F50" i="15"/>
  <c r="N65" i="15"/>
  <c r="V63" i="15"/>
  <c r="T63" i="15"/>
  <c r="R63" i="15"/>
  <c r="J62" i="15"/>
  <c r="O62" i="15" s="1"/>
  <c r="X62" i="15" s="1"/>
  <c r="G61" i="15"/>
  <c r="E61" i="15"/>
  <c r="J60" i="15"/>
  <c r="O60" i="15" s="1"/>
  <c r="X60" i="15" s="1"/>
  <c r="L59" i="15"/>
  <c r="L70" i="15" s="1"/>
  <c r="J59" i="15"/>
  <c r="V58" i="15"/>
  <c r="T58" i="15"/>
  <c r="R58" i="15"/>
  <c r="E58" i="15"/>
  <c r="N57" i="15"/>
  <c r="O57" i="15" s="1"/>
  <c r="X57" i="15" s="1"/>
  <c r="E57" i="15"/>
  <c r="G56" i="15"/>
  <c r="F56" i="15"/>
  <c r="V55" i="15"/>
  <c r="T55" i="15"/>
  <c r="G55" i="15"/>
  <c r="E55" i="15" s="1"/>
  <c r="R54" i="15"/>
  <c r="W54" i="15" s="1"/>
  <c r="X54" i="15" s="1"/>
  <c r="O54" i="15"/>
  <c r="G54" i="15"/>
  <c r="E54" i="15" s="1"/>
  <c r="F53" i="15"/>
  <c r="N54" i="14"/>
  <c r="N51" i="14"/>
  <c r="L51" i="14"/>
  <c r="J51" i="14"/>
  <c r="N62" i="14"/>
  <c r="J59" i="14"/>
  <c r="O59" i="14" s="1"/>
  <c r="G58" i="14"/>
  <c r="E58" i="14"/>
  <c r="J57" i="14"/>
  <c r="L56" i="14"/>
  <c r="J56" i="14"/>
  <c r="E55" i="14"/>
  <c r="O54" i="14"/>
  <c r="E54" i="14"/>
  <c r="G53" i="14"/>
  <c r="F53" i="14"/>
  <c r="E53" i="14" s="1"/>
  <c r="O52" i="14"/>
  <c r="G52" i="14"/>
  <c r="E52" i="14" s="1"/>
  <c r="G51" i="14"/>
  <c r="E51" i="14" s="1"/>
  <c r="F50" i="14"/>
  <c r="W53" i="18" l="1"/>
  <c r="T71" i="15"/>
  <c r="W68" i="18"/>
  <c r="R71" i="15"/>
  <c r="W55" i="15"/>
  <c r="X53" i="15" s="1"/>
  <c r="E56" i="15"/>
  <c r="J70" i="15"/>
  <c r="N64" i="14"/>
  <c r="O51" i="15"/>
  <c r="X51" i="15" s="1"/>
  <c r="R67" i="15"/>
  <c r="L64" i="14"/>
  <c r="O51" i="14"/>
  <c r="G50" i="15"/>
  <c r="E50" i="15" s="1"/>
  <c r="R70" i="15"/>
  <c r="U53" i="19"/>
  <c r="P67" i="19"/>
  <c r="U67" i="19" s="1"/>
  <c r="U50" i="19"/>
  <c r="N70" i="15"/>
  <c r="N67" i="15"/>
  <c r="X58" i="18"/>
  <c r="X56" i="18"/>
  <c r="O71" i="18"/>
  <c r="X71" i="18" s="1"/>
  <c r="W72" i="18"/>
  <c r="X72" i="18" s="1"/>
  <c r="X63" i="18"/>
  <c r="X61" i="18"/>
  <c r="O68" i="18"/>
  <c r="X68" i="18" s="1"/>
  <c r="J67" i="15"/>
  <c r="W52" i="15"/>
  <c r="V67" i="15"/>
  <c r="V71" i="15"/>
  <c r="T67" i="15"/>
  <c r="W70" i="15"/>
  <c r="W53" i="15"/>
  <c r="X52" i="15"/>
  <c r="X55" i="15"/>
  <c r="L67" i="15"/>
  <c r="G53" i="15"/>
  <c r="E53" i="15" s="1"/>
  <c r="W58" i="15"/>
  <c r="O59" i="15"/>
  <c r="X59" i="15" s="1"/>
  <c r="W63" i="15"/>
  <c r="O65" i="15"/>
  <c r="O56" i="14"/>
  <c r="J64" i="14"/>
  <c r="G50" i="14"/>
  <c r="E50" i="14" s="1"/>
  <c r="O57" i="14"/>
  <c r="O62" i="14"/>
  <c r="G60" i="8"/>
  <c r="J51" i="8"/>
  <c r="N65" i="13"/>
  <c r="V63" i="13"/>
  <c r="T63" i="13"/>
  <c r="R63" i="13"/>
  <c r="J62" i="13"/>
  <c r="O62" i="13" s="1"/>
  <c r="X62" i="13" s="1"/>
  <c r="G61" i="13"/>
  <c r="E61" i="13"/>
  <c r="J60" i="13"/>
  <c r="O60" i="13" s="1"/>
  <c r="X60" i="13" s="1"/>
  <c r="L59" i="13"/>
  <c r="J59" i="13"/>
  <c r="V58" i="13"/>
  <c r="T58" i="13"/>
  <c r="R58" i="13"/>
  <c r="E58" i="13"/>
  <c r="N57" i="13"/>
  <c r="O57" i="13" s="1"/>
  <c r="X57" i="13" s="1"/>
  <c r="E57" i="13"/>
  <c r="G56" i="13"/>
  <c r="F56" i="13"/>
  <c r="V55" i="13"/>
  <c r="T55" i="13"/>
  <c r="G55" i="13"/>
  <c r="E55" i="13" s="1"/>
  <c r="R54" i="13"/>
  <c r="W54" i="13" s="1"/>
  <c r="N54" i="13"/>
  <c r="O54" i="13" s="1"/>
  <c r="G54" i="13"/>
  <c r="E54" i="13" s="1"/>
  <c r="F53" i="13"/>
  <c r="V52" i="13"/>
  <c r="T52" i="13"/>
  <c r="R52" i="13"/>
  <c r="O52" i="13"/>
  <c r="G52" i="13"/>
  <c r="E52" i="13" s="1"/>
  <c r="L51" i="13"/>
  <c r="J51" i="13"/>
  <c r="G51" i="13"/>
  <c r="E51" i="13" s="1"/>
  <c r="F50" i="13"/>
  <c r="O70" i="15" l="1"/>
  <c r="T67" i="13"/>
  <c r="E56" i="13"/>
  <c r="J70" i="13"/>
  <c r="R71" i="13"/>
  <c r="L70" i="13"/>
  <c r="T71" i="13"/>
  <c r="W67" i="15"/>
  <c r="W52" i="13"/>
  <c r="W55" i="13"/>
  <c r="W53" i="13" s="1"/>
  <c r="X53" i="13" s="1"/>
  <c r="O64" i="14"/>
  <c r="V67" i="13"/>
  <c r="R67" i="13"/>
  <c r="N67" i="13"/>
  <c r="O67" i="15"/>
  <c r="X50" i="15"/>
  <c r="O51" i="13"/>
  <c r="J67" i="13"/>
  <c r="V71" i="13"/>
  <c r="X64" i="15"/>
  <c r="X65" i="15"/>
  <c r="X70" i="15"/>
  <c r="W71" i="15"/>
  <c r="X71" i="15" s="1"/>
  <c r="X63" i="15"/>
  <c r="X61" i="15"/>
  <c r="X58" i="15"/>
  <c r="X56" i="15"/>
  <c r="W70" i="13"/>
  <c r="X54" i="13"/>
  <c r="X51" i="13"/>
  <c r="X52" i="13"/>
  <c r="X55" i="13"/>
  <c r="L67" i="13"/>
  <c r="N70" i="13"/>
  <c r="R70" i="13"/>
  <c r="G50" i="13"/>
  <c r="E50" i="13" s="1"/>
  <c r="G53" i="13"/>
  <c r="E53" i="13" s="1"/>
  <c r="W58" i="13"/>
  <c r="O59" i="13"/>
  <c r="X59" i="13" s="1"/>
  <c r="W63" i="13"/>
  <c r="O65" i="13"/>
  <c r="J8" i="11"/>
  <c r="J11" i="10"/>
  <c r="J8" i="10"/>
  <c r="J11" i="11"/>
  <c r="J10" i="11"/>
  <c r="X50" i="13" l="1"/>
  <c r="W67" i="13"/>
  <c r="X67" i="15"/>
  <c r="J12" i="11"/>
  <c r="O70" i="13"/>
  <c r="X70" i="13" s="1"/>
  <c r="X64" i="13"/>
  <c r="O67" i="13"/>
  <c r="X67" i="13" s="1"/>
  <c r="X65" i="13"/>
  <c r="W71" i="13"/>
  <c r="X71" i="13" s="1"/>
  <c r="X63" i="13"/>
  <c r="X61" i="13"/>
  <c r="X58" i="13"/>
  <c r="X56" i="13"/>
  <c r="F10" i="10"/>
  <c r="G11" i="10"/>
  <c r="E11" i="10" s="1"/>
  <c r="G12" i="10"/>
  <c r="E12" i="10" s="1"/>
  <c r="G8" i="10"/>
  <c r="E8" i="10" s="1"/>
  <c r="G9" i="10"/>
  <c r="E9" i="10" s="1"/>
  <c r="G10" i="10" l="1"/>
  <c r="E10" i="10" s="1"/>
  <c r="J14" i="10"/>
  <c r="J13" i="10"/>
  <c r="F7" i="10"/>
  <c r="L51" i="9"/>
  <c r="N54" i="9"/>
  <c r="N57" i="9"/>
  <c r="L59" i="9"/>
  <c r="N65" i="9"/>
  <c r="L67" i="9" l="1"/>
  <c r="N67" i="9"/>
  <c r="J15" i="10"/>
  <c r="G7" i="10"/>
  <c r="E7" i="10" s="1"/>
  <c r="J62" i="9" l="1"/>
  <c r="O62" i="9" s="1"/>
  <c r="G61" i="9"/>
  <c r="E61" i="9"/>
  <c r="J60" i="9"/>
  <c r="O60" i="9" s="1"/>
  <c r="J59" i="9"/>
  <c r="O59" i="9" s="1"/>
  <c r="E58" i="9"/>
  <c r="O57" i="9"/>
  <c r="E57" i="9"/>
  <c r="G56" i="9"/>
  <c r="F56" i="9"/>
  <c r="G55" i="9"/>
  <c r="E55" i="9" s="1"/>
  <c r="O54" i="9"/>
  <c r="G54" i="9"/>
  <c r="E54" i="9" s="1"/>
  <c r="F53" i="9"/>
  <c r="O52" i="9"/>
  <c r="G52" i="9"/>
  <c r="E52" i="9" s="1"/>
  <c r="J51" i="9"/>
  <c r="G51" i="9"/>
  <c r="E51" i="9" s="1"/>
  <c r="F50" i="9"/>
  <c r="J62" i="8"/>
  <c r="J60" i="8"/>
  <c r="J59" i="8"/>
  <c r="J70" i="8" l="1"/>
  <c r="E56" i="9"/>
  <c r="G53" i="9"/>
  <c r="E53" i="9" s="1"/>
  <c r="O51" i="9"/>
  <c r="J67" i="9"/>
  <c r="G50" i="9"/>
  <c r="E50" i="9" s="1"/>
  <c r="O65" i="9"/>
  <c r="E58" i="8"/>
  <c r="E57" i="8"/>
  <c r="G56" i="8"/>
  <c r="F56" i="8"/>
  <c r="G61" i="8"/>
  <c r="E61" i="8"/>
  <c r="G55" i="8"/>
  <c r="E55" i="8" s="1"/>
  <c r="G54" i="8"/>
  <c r="E54" i="8" s="1"/>
  <c r="F53" i="8"/>
  <c r="G52" i="8"/>
  <c r="E52" i="8" s="1"/>
  <c r="G51" i="8"/>
  <c r="E51" i="8" s="1"/>
  <c r="F50" i="8"/>
  <c r="O67" i="9" l="1"/>
  <c r="G50" i="8"/>
  <c r="E50" i="8" s="1"/>
  <c r="G53" i="8"/>
  <c r="E53" i="8" s="1"/>
  <c r="E56" i="8"/>
  <c r="J67" i="8"/>
  <c r="Q59" i="7"/>
  <c r="E57" i="7"/>
  <c r="Q53" i="7"/>
  <c r="R53" i="7" s="1"/>
  <c r="N52" i="7"/>
  <c r="E62" i="7"/>
  <c r="Q61" i="7"/>
  <c r="R61" i="7" s="1"/>
  <c r="AD60" i="7" s="1"/>
  <c r="G60" i="7"/>
  <c r="AB65" i="7"/>
  <c r="Y65" i="7"/>
  <c r="V65" i="7"/>
  <c r="V55" i="7"/>
  <c r="AC55" i="7" s="1"/>
  <c r="Q55" i="7"/>
  <c r="R55" i="7" s="1"/>
  <c r="Q64" i="7"/>
  <c r="R64" i="7" s="1"/>
  <c r="AB59" i="7"/>
  <c r="Y59" i="7"/>
  <c r="V59" i="7"/>
  <c r="K58" i="7"/>
  <c r="K52" i="7"/>
  <c r="G63" i="7"/>
  <c r="E64" i="7"/>
  <c r="E65" i="7"/>
  <c r="E66" i="7"/>
  <c r="E67" i="7"/>
  <c r="G57" i="7"/>
  <c r="G56" i="7"/>
  <c r="E56" i="7" s="1"/>
  <c r="G55" i="7"/>
  <c r="G54" i="7" s="1"/>
  <c r="G53" i="7"/>
  <c r="E53" i="7" s="1"/>
  <c r="G52" i="7"/>
  <c r="F63" i="7"/>
  <c r="F57" i="7"/>
  <c r="F54" i="7"/>
  <c r="F51" i="7"/>
  <c r="Y56" i="7"/>
  <c r="E63" i="7" l="1"/>
  <c r="AC65" i="7"/>
  <c r="AD63" i="7" s="1"/>
  <c r="R52" i="7"/>
  <c r="R51" i="7" s="1"/>
  <c r="AC59" i="7"/>
  <c r="R58" i="7"/>
  <c r="E54" i="7"/>
  <c r="E55" i="7"/>
  <c r="G51" i="7"/>
  <c r="E51" i="7" s="1"/>
  <c r="E52" i="7"/>
  <c r="V53" i="7"/>
  <c r="V68" i="7" s="1"/>
  <c r="Y53" i="7"/>
  <c r="Y68" i="7" s="1"/>
  <c r="AB53" i="7"/>
  <c r="AB56" i="7"/>
  <c r="AC56" i="7" s="1"/>
  <c r="AC54" i="7" s="1"/>
  <c r="AD54" i="7" s="1"/>
  <c r="K66" i="7"/>
  <c r="AC53" i="7" l="1"/>
  <c r="AD51" i="7" s="1"/>
  <c r="AB68" i="7"/>
  <c r="AC68" i="7" s="1"/>
  <c r="Q68" i="7"/>
  <c r="R59" i="7"/>
  <c r="R57" i="7" s="1"/>
  <c r="K67" i="7"/>
  <c r="N66" i="7"/>
  <c r="N68" i="7" s="1"/>
  <c r="R67" i="7" l="1"/>
  <c r="AD67" i="7" s="1"/>
  <c r="K68" i="7"/>
  <c r="AD57" i="7"/>
  <c r="R66" i="7"/>
  <c r="AD66" i="7" s="1"/>
  <c r="M52" i="6"/>
  <c r="M56" i="6" s="1"/>
  <c r="R68" i="7" l="1"/>
  <c r="AD68" i="7" s="1"/>
  <c r="J52" i="2"/>
  <c r="G53" i="2"/>
  <c r="J51" i="2"/>
  <c r="G55" i="6"/>
  <c r="J54" i="6"/>
  <c r="G53" i="6"/>
  <c r="J51" i="6"/>
  <c r="G51" i="6"/>
  <c r="M49" i="2"/>
  <c r="M54" i="2" s="1"/>
  <c r="J49" i="2"/>
  <c r="G49" i="2"/>
  <c r="M100" i="5"/>
  <c r="J100" i="5"/>
  <c r="G100" i="5"/>
  <c r="M47" i="5"/>
  <c r="J47" i="5"/>
  <c r="G47" i="5"/>
  <c r="G40" i="5"/>
  <c r="G38" i="5"/>
  <c r="G37" i="5"/>
  <c r="G36" i="5"/>
  <c r="G35" i="5"/>
  <c r="G34" i="5"/>
  <c r="G33" i="5"/>
  <c r="G32" i="5"/>
  <c r="G31" i="5"/>
  <c r="G30" i="5"/>
  <c r="G29" i="5"/>
  <c r="G28" i="5"/>
  <c r="M27" i="5"/>
  <c r="J27" i="5"/>
  <c r="G27" i="5"/>
  <c r="M26" i="5"/>
  <c r="J26" i="5"/>
  <c r="G26" i="5"/>
  <c r="M25" i="5"/>
  <c r="J25" i="5"/>
  <c r="G25" i="5"/>
  <c r="M24" i="5"/>
  <c r="J24" i="5"/>
  <c r="G24" i="5"/>
  <c r="M23" i="5"/>
  <c r="J23" i="5"/>
  <c r="G23" i="5"/>
  <c r="M22" i="5"/>
  <c r="J22" i="5"/>
  <c r="G22" i="5"/>
  <c r="M21" i="5"/>
  <c r="J21" i="5"/>
  <c r="G21" i="5"/>
  <c r="M20" i="5"/>
  <c r="J20" i="5"/>
  <c r="G20" i="5"/>
  <c r="M19" i="5"/>
  <c r="J19" i="5"/>
  <c r="G19" i="5"/>
  <c r="M18" i="5"/>
  <c r="J18" i="5"/>
  <c r="G18" i="5"/>
  <c r="M17" i="5"/>
  <c r="J17" i="5"/>
  <c r="G17" i="5"/>
  <c r="J16" i="5"/>
  <c r="G16" i="5"/>
  <c r="M15" i="5"/>
  <c r="G15" i="5"/>
  <c r="M14" i="5"/>
  <c r="J14" i="5"/>
  <c r="G14" i="5"/>
  <c r="M13" i="5"/>
  <c r="J13" i="5"/>
  <c r="G13" i="5"/>
  <c r="J12" i="5"/>
  <c r="M12" i="5" s="1"/>
  <c r="J10" i="5"/>
  <c r="M10" i="5" s="1"/>
  <c r="M96" i="4"/>
  <c r="J96" i="4"/>
  <c r="G96" i="4"/>
  <c r="M43" i="4"/>
  <c r="J43" i="4"/>
  <c r="G43" i="4"/>
  <c r="G36" i="4"/>
  <c r="G34" i="4"/>
  <c r="G33" i="4"/>
  <c r="G32" i="4"/>
  <c r="G31" i="4"/>
  <c r="G30" i="4"/>
  <c r="G29" i="4"/>
  <c r="G28" i="4"/>
  <c r="G27" i="4"/>
  <c r="G26" i="4"/>
  <c r="G25" i="4"/>
  <c r="G24" i="4"/>
  <c r="M23" i="4"/>
  <c r="J23" i="4"/>
  <c r="G23" i="4"/>
  <c r="M22" i="4"/>
  <c r="J22" i="4"/>
  <c r="G22" i="4"/>
  <c r="M21" i="4"/>
  <c r="J21" i="4"/>
  <c r="G21" i="4"/>
  <c r="M20" i="4"/>
  <c r="J20" i="4"/>
  <c r="G20" i="4"/>
  <c r="M19" i="4"/>
  <c r="J19" i="4"/>
  <c r="G19" i="4"/>
  <c r="M18" i="4"/>
  <c r="J18" i="4"/>
  <c r="G18" i="4"/>
  <c r="M17" i="4"/>
  <c r="J17" i="4"/>
  <c r="G17" i="4"/>
  <c r="M16" i="4"/>
  <c r="J16" i="4"/>
  <c r="G16" i="4"/>
  <c r="M15" i="4"/>
  <c r="J15" i="4"/>
  <c r="G15" i="4"/>
  <c r="M14" i="4"/>
  <c r="J14" i="4"/>
  <c r="G14" i="4"/>
  <c r="M13" i="4"/>
  <c r="J13" i="4"/>
  <c r="G13" i="4"/>
  <c r="J12" i="4"/>
  <c r="G12" i="4"/>
  <c r="M11" i="4"/>
  <c r="G11" i="4"/>
  <c r="M10" i="4"/>
  <c r="J10" i="4"/>
  <c r="G10" i="4"/>
  <c r="M9" i="4"/>
  <c r="J9" i="4"/>
  <c r="G9" i="4"/>
  <c r="J8" i="4"/>
  <c r="M8" i="4" s="1"/>
  <c r="J6" i="4"/>
  <c r="M6" i="4" s="1"/>
  <c r="G37" i="4" l="1"/>
  <c r="G54" i="2"/>
  <c r="J56" i="6"/>
  <c r="G56" i="6"/>
  <c r="J54" i="2"/>
  <c r="M41" i="5"/>
  <c r="M101" i="5" s="1"/>
  <c r="G41" i="5"/>
  <c r="G101" i="5" s="1"/>
  <c r="J41" i="5"/>
  <c r="J101" i="5" s="1"/>
  <c r="M37" i="4"/>
  <c r="G97" i="4"/>
  <c r="M97" i="4"/>
  <c r="J37" i="4"/>
  <c r="J97" i="4" s="1"/>
  <c r="D12" i="1" l="1"/>
  <c r="E12" i="1"/>
  <c r="C12" i="1"/>
</calcChain>
</file>

<file path=xl/sharedStrings.xml><?xml version="1.0" encoding="utf-8"?>
<sst xmlns="http://schemas.openxmlformats.org/spreadsheetml/2006/main" count="3287" uniqueCount="259">
  <si>
    <t xml:space="preserve">Наименование </t>
  </si>
  <si>
    <t xml:space="preserve">2019 год </t>
  </si>
  <si>
    <t xml:space="preserve">2020 год </t>
  </si>
  <si>
    <t xml:space="preserve">2021 год </t>
  </si>
  <si>
    <t xml:space="preserve">Примечание </t>
  </si>
  <si>
    <t>№ п/п</t>
  </si>
  <si>
    <t>Достижение показателя "доля территории объектов недвижимости, включенных в Единый государственный реестр объектов культурного наследия (за исключением объектов культурного наследия, утвержденных распоряжением Правительства Российской Федерации от 01 июня 2009 г. № 759-р), сведения о которых внесены в ЕГРН, в общем количестве территорий таких объектов культурного наследия, включенных в Единый государственный реестр объектов культурного наследия, на территории субъекта Российской Федерации", утвержденного распоряжением Правительства Российской Федерации от 31.01.2017 № 147-р "О целевых моделях упрощения процедур ведения бизнеса и повышения инвестиционной привлекательности субъектов Российской Федерации", до 31.12.2019 – 75%, 31.12.2020 – 100%.</t>
  </si>
  <si>
    <t xml:space="preserve"> </t>
  </si>
  <si>
    <t xml:space="preserve">Реализации норм, предусмотренных п.8 ст.18 Федерального закона от 25.06.2002 № 73-ФЗ "Об объектах культурного наследия (памятниках истории и культуры) народов Российской Федерации" , для принятия решений Облкультнаследием о включении выявленных объектов культурного наследия в Реестр либо об отказе во включении таких объектов в Реестр необходимо обеспечить проведение государственной историко-культурной экспертизы в целях обоснования включения (либо отказа во включении) в Реестр 
111 выявленных объектов культурного наследия на территории Волгоградской области.
</t>
  </si>
  <si>
    <t xml:space="preserve">Реализации полномочий Облкультнаследия в соответствии со ст. 9.2 Федерального закона от 25.06.2002 № 73-ФЗ "Об объектах культурного наследия (памятниках истории и культуры) народов Российской Федерации" в части утверждения предмета охраны 1685 объектов культурного наследия 
</t>
  </si>
  <si>
    <t>ИТОГО:</t>
  </si>
  <si>
    <t xml:space="preserve">Реализации полномочий Облкультнаследия в соответствии со ст. 63 Федерального закона от 25.06.2002 № 73-ФЗ "Об объектах культурного наследия (памятниках истории и культуры) народов Российской Федерации" в части установления защитных зон 1187  объектов культурного наследия для внесения сведений об установленных пунктами 3 и 4 статьи 34.1 настоящего Федерального закона защитных зонах объектов культурного наследия, включенных в реестр до 1 января 2018 года,  в орган регистрации прав в срок до 1 января 2020 года.
</t>
  </si>
  <si>
    <t xml:space="preserve">Начальник отдела охраны и использования объектов культурного наследия </t>
  </si>
  <si>
    <t xml:space="preserve">Ю.Б.Долматова </t>
  </si>
  <si>
    <t>Потребность в финансировании мероприятий в части реализации полномочий Облкультнаследия по государственной охране объектов культурного наследия</t>
  </si>
  <si>
    <t xml:space="preserve">Общий объем финнсирования по годам, тыс. рублей </t>
  </si>
  <si>
    <t xml:space="preserve">Подготовка проектов        границ       территории 2126 объектов культурного наследия </t>
  </si>
  <si>
    <t>Кадастровые     работы     (определение координат поворотных точек установленных 363 границ территории и 98 зон охраны объектов культурного наследия)</t>
  </si>
  <si>
    <t xml:space="preserve">Проведение  государственной историко-культурной экспертизы для обоснования включения в  Единый государственный реестр объектов культурного наследия (памятников истории и культуры) народов Российской Федерации 111  выявленных объектов культурного наследия </t>
  </si>
  <si>
    <t xml:space="preserve">Подготовка проектов 1251        зон охраны объектов культурного наследия </t>
  </si>
  <si>
    <t xml:space="preserve">Подготовка проектов        предмета охраны 1685     объектов культурного наследия </t>
  </si>
  <si>
    <t xml:space="preserve">Подготовка проектов защитных зон  1187 объектов культурного наследия </t>
  </si>
  <si>
    <t xml:space="preserve">Наименование товаров/работ/услуг, ед.изм. </t>
  </si>
  <si>
    <t>2019 год</t>
  </si>
  <si>
    <t>2020 год</t>
  </si>
  <si>
    <t>2021 год</t>
  </si>
  <si>
    <t>Обоснование</t>
  </si>
  <si>
    <t>Кол-во</t>
  </si>
  <si>
    <t>Цена ед., руб.</t>
  </si>
  <si>
    <t>ИТОГО, руб.</t>
  </si>
  <si>
    <t>Компьютер, шт.</t>
  </si>
  <si>
    <t>пункт 5 Приложения № 2*</t>
  </si>
  <si>
    <t xml:space="preserve"> МФУ ч/б, шт.</t>
  </si>
  <si>
    <t>Картридж для МФУ ч/б, шт.</t>
  </si>
  <si>
    <t>пункт 7 Приложения № 12*</t>
  </si>
  <si>
    <t>Картридж для МФУ 4 цвета, комплект</t>
  </si>
  <si>
    <t>пункт 4 Приложения № 12*</t>
  </si>
  <si>
    <t>Мобильный носитель информации, шт.</t>
  </si>
  <si>
    <t>Оптический носитель, шт.</t>
  </si>
  <si>
    <t>Услуги сисадмина, месяцев на полставки</t>
  </si>
  <si>
    <t>пункт 5 Приложения № 10**</t>
  </si>
  <si>
    <t>Услуги архивариуса, месяцев на полставки</t>
  </si>
  <si>
    <t>Почтовые марки, на год</t>
  </si>
  <si>
    <t>пункт 2 Приложения № 7*</t>
  </si>
  <si>
    <t>Почтовые услуги, на год</t>
  </si>
  <si>
    <t>пункт 3 Приложения № 7*</t>
  </si>
  <si>
    <t>Служебные удостоверения, шт.</t>
  </si>
  <si>
    <t>Визитки, шт.</t>
  </si>
  <si>
    <t>Поздравительные открытки, шт.</t>
  </si>
  <si>
    <t>Таблички на кабинеты, шт.</t>
  </si>
  <si>
    <t>Уничтожитель бумаги, шт.</t>
  </si>
  <si>
    <t>пункт 5 Приложения № 5*</t>
  </si>
  <si>
    <t>Телевизор, шт.</t>
  </si>
  <si>
    <t>пункт 1 Приложения № 5*</t>
  </si>
  <si>
    <t>Холодильник, шт.</t>
  </si>
  <si>
    <t>Графин с 6 стаканами, комплект</t>
  </si>
  <si>
    <t>пункт 1, 2, 4 Приложения № 5*</t>
  </si>
  <si>
    <t>Кофейный (чайный) сервиз, комплект</t>
  </si>
  <si>
    <t>пункт 4 Приложения № 5*</t>
  </si>
  <si>
    <t>Часы настенные, шт.</t>
  </si>
  <si>
    <t>пункт 3 Приложения № 5*</t>
  </si>
  <si>
    <t>Карта Волгоградской области, шт.</t>
  </si>
  <si>
    <t>Карта памяти для фотоаппарата, шт.</t>
  </si>
  <si>
    <t>Аккумулятор для фотоаппарата, шт.</t>
  </si>
  <si>
    <t>ИТОГО</t>
  </si>
  <si>
    <t>-</t>
  </si>
  <si>
    <t>КОСГУ</t>
  </si>
  <si>
    <t>КВР</t>
  </si>
  <si>
    <t>Заработная плата</t>
  </si>
  <si>
    <t>Начисления на выплаты по оплате по оплате труда</t>
  </si>
  <si>
    <t>СБИС</t>
  </si>
  <si>
    <t>БАРС-web "бюджетная отчетность"</t>
  </si>
  <si>
    <t>Прочие расходы (командировочные расходы)</t>
  </si>
  <si>
    <t>Заработная плата - всего, в том числе:</t>
  </si>
  <si>
    <r>
      <t xml:space="preserve"> Кроме Указа Президента РФ от 07.05.2012 № 597 </t>
    </r>
    <r>
      <rPr>
        <b/>
        <sz val="10"/>
        <rFont val="Times New Roman"/>
        <family val="1"/>
        <charset val="204"/>
      </rPr>
      <t>ОКАЗЫВАЮЩИЕ УСЛУГИ</t>
    </r>
  </si>
  <si>
    <r>
      <t xml:space="preserve"> Кроме Указа Президента РФ от 07.05.2012 № 597</t>
    </r>
    <r>
      <rPr>
        <b/>
        <sz val="10"/>
        <rFont val="Times New Roman"/>
        <family val="1"/>
        <charset val="204"/>
      </rPr>
      <t xml:space="preserve">        не принимающие непосредственное участие в оказании услуг</t>
    </r>
  </si>
  <si>
    <r>
      <t xml:space="preserve">Прочие выплаты - всего, </t>
    </r>
    <r>
      <rPr>
        <sz val="12"/>
        <rFont val="Times New Roman"/>
        <family val="1"/>
        <charset val="204"/>
      </rPr>
      <t>в том числе:</t>
    </r>
  </si>
  <si>
    <t>Начисления на выплаты по оплате труда</t>
  </si>
  <si>
    <r>
      <t xml:space="preserve"> Кроме Указа Президента РФ от 07.05.2012 № 597</t>
    </r>
    <r>
      <rPr>
        <b/>
        <sz val="10"/>
        <rFont val="Times New Roman"/>
        <family val="1"/>
        <charset val="204"/>
      </rPr>
      <t xml:space="preserve"> не принимающие непосредственное участие в оказании услуг</t>
    </r>
  </si>
  <si>
    <r>
      <t xml:space="preserve">Оплата работ, услуг - всего,
                      </t>
    </r>
    <r>
      <rPr>
        <sz val="12"/>
        <rFont val="Times New Roman"/>
        <family val="1"/>
        <charset val="204"/>
      </rPr>
      <t>в том числе</t>
    </r>
  </si>
  <si>
    <t>Услуги связи - всего в том числе:</t>
  </si>
  <si>
    <t>Абонентская и повеременная плата за использование линий связи</t>
  </si>
  <si>
    <t>Услуги междугородной телефонной связи</t>
  </si>
  <si>
    <t>Интернет</t>
  </si>
  <si>
    <r>
      <t xml:space="preserve">Транспортные услуги - всего, </t>
    </r>
    <r>
      <rPr>
        <sz val="12"/>
        <rFont val="Times New Roman"/>
        <family val="1"/>
        <charset val="204"/>
      </rPr>
      <t>в том числе</t>
    </r>
  </si>
  <si>
    <r>
      <t>Коммунальные услуги - всего,</t>
    </r>
    <r>
      <rPr>
        <sz val="12"/>
        <rFont val="Times New Roman"/>
        <family val="1"/>
        <charset val="204"/>
      </rPr>
      <t xml:space="preserve">
                      в том числе</t>
    </r>
  </si>
  <si>
    <t xml:space="preserve">Оплата услуг отопления и технологических нужд </t>
  </si>
  <si>
    <t xml:space="preserve">Оплата потребления электрической энергии </t>
  </si>
  <si>
    <t>Оплата холодного водоснабжения</t>
  </si>
  <si>
    <t>Оплата услуг канализации, ассенизации, водоотведения, включая оплату по повышенному тарифу в случае, если концентрация загрязняющих веществ в сточных водах превышает предельно-допустимые значения соответствующих показателей, или в связи с превышением установленного объема сброса сточных вод в систему канализации (сверхнормативный сброс)</t>
  </si>
  <si>
    <t>Арендная плата за пользование имуществом</t>
  </si>
  <si>
    <r>
      <t>Работы, услуги по содержанию имущества - всего,</t>
    </r>
    <r>
      <rPr>
        <sz val="12"/>
        <rFont val="Times New Roman"/>
        <family val="1"/>
        <charset val="204"/>
      </rPr>
      <t xml:space="preserve">
 в том числе</t>
    </r>
  </si>
  <si>
    <t>Содержание помещений, зданий, прилегающих территорий, иного имущества и иные аналогичные расходы, не связанные с капитальным и текущим ремонтом</t>
  </si>
  <si>
    <t>Затраты на проведение технического обслуживания электронно-вычислительной техники и оборудования</t>
  </si>
  <si>
    <t>Затраты на соддержание помещений и прилегающих территорий</t>
  </si>
  <si>
    <r>
      <t xml:space="preserve">Прочие работы, услуги - всего,                  </t>
    </r>
    <r>
      <rPr>
        <sz val="12"/>
        <rFont val="Times New Roman"/>
        <family val="1"/>
        <charset val="204"/>
      </rPr>
      <t xml:space="preserve"> в том числе</t>
    </r>
  </si>
  <si>
    <t>Другие расходы, связанные с оплатой услуг, не отнесенные на подстатьи 221-225</t>
  </si>
  <si>
    <t>Приобретение и обновление справочно-информационных баз данных</t>
  </si>
  <si>
    <t>Приобретение неисключительных (пользовательских), лицензионных прав на программное обеспечение</t>
  </si>
  <si>
    <t>Услуги по обучению на курсах повышения квалификации, подготовки и переподготовки специалистов</t>
  </si>
  <si>
    <r>
      <t xml:space="preserve">Прочие расходы - всего,                   </t>
    </r>
    <r>
      <rPr>
        <sz val="12"/>
        <rFont val="Times New Roman"/>
        <family val="1"/>
        <charset val="204"/>
      </rPr>
      <t xml:space="preserve">     в том числе</t>
    </r>
  </si>
  <si>
    <t>Уплата налогов, сборов, государственных пошлин, лицензий, а также штрафов, пеней и других экономических санкций</t>
  </si>
  <si>
    <t>Налог на имущество</t>
  </si>
  <si>
    <t>Земельный налог</t>
  </si>
  <si>
    <t>Поступление нефинансовых активов</t>
  </si>
  <si>
    <t>Увеличение стоимости основных средств, приобретаемых ежегодно и непосредственно используемых при оказании государственных услуг (выполнении работ) - всего,
                    в том числе</t>
  </si>
  <si>
    <t>Приобретение прочих основных средств</t>
  </si>
  <si>
    <t>Увеличение стоимости материальных запасов - всего,
                    в том числе</t>
  </si>
  <si>
    <t>Горюче-смазочные материалы, котельно-печное топливо</t>
  </si>
  <si>
    <t>Прочие расходы на увеличение стоимости материальных запасов</t>
  </si>
  <si>
    <t>Приобретение бумаги офисной различного назначения</t>
  </si>
  <si>
    <t>Всего по всей смете</t>
  </si>
  <si>
    <t>Исполнитель</t>
  </si>
  <si>
    <t xml:space="preserve"> С.В.Дегтярев</t>
  </si>
  <si>
    <t>Подготовка проектов зон охраны 1251  объектов культурного наследия</t>
  </si>
  <si>
    <t>Средства на выполнение госзадания "ВОНПЦ по охране памятников истории икультуры" за счет областного бюджета</t>
  </si>
  <si>
    <t>Средства по переданным полномочиям за счет федерального бюджета</t>
  </si>
  <si>
    <t>Средства на осуществление деятельности комитета за счет областного бюджета</t>
  </si>
  <si>
    <t>Проект бюджета комитета госдарственной охраны объектов культурного наследия Волгоградской области на 2019 год и плановый период 2020-2021 годы</t>
  </si>
  <si>
    <t>Средства на осуществление полномочий комитета за счет областного бюджета</t>
  </si>
  <si>
    <t>Шкаф для документов</t>
  </si>
  <si>
    <t>Стол журнальный</t>
  </si>
  <si>
    <t>Аттестация объекта информатизации на соответсвие требованиям информационной безапасности</t>
  </si>
  <si>
    <t>Проект бюджета "ВОНПЦ по охране памятнико истории и культуры" на 2019 год и плановый период 2020-2021 годы</t>
  </si>
  <si>
    <t>УТВЕРЖДАЮ
Председатель комитета государственной охраны объектов культурного наследия Волгоградской области
_________________/ А.В.Ломов/
"______"___________2018 г.</t>
  </si>
  <si>
    <t>Подготовка проектов границ территории и проектов зон охраны объектов культурного наследия</t>
  </si>
  <si>
    <t>Подготовка проектов зон охраны объектов культурного наследия</t>
  </si>
  <si>
    <t>Кадастровые     работы     (определение координат поворотных точек установленных границ территории и зон охраны)</t>
  </si>
  <si>
    <t>Проведение историко-культурной экспертизы объектов культурного наследия</t>
  </si>
  <si>
    <t>Подготовка описания  защитных зон  объектов культурного наследия</t>
  </si>
  <si>
    <t>х</t>
  </si>
  <si>
    <t>Подготовка проектов границ территории объектов культурного наследия</t>
  </si>
  <si>
    <t xml:space="preserve">Расчет первоочередной потребности на реализацию полномочий Федерального закона 
от 25.06.2002 № 73-ФЗ "Об объектах культурного наследия (памятниках истории и культуры) народов Российской Федерации", Распоряжения Правительства Российской Федерации от 31.01.2017 № 147-р "О целевых моделях упрощения процедур ведения бизнеса и повышения инвестиционной привлекательности субъектов Российской Федерации" и Распоряжения Правительства РФ от 17.01.2019 № 20-р "Об утверждении плана "Трансформация делового климата" и признании утратившими силу актов Правительства РФ" на 2019-2021 годы.
</t>
  </si>
  <si>
    <t>Приложение № 2 к письму от 04.02.2019 № 53-03-08/</t>
  </si>
  <si>
    <t>Определение координат характерных точек установленных границ территории и зон охраны</t>
  </si>
  <si>
    <t>2022 год</t>
  </si>
  <si>
    <t>2023 год</t>
  </si>
  <si>
    <t>2024 год</t>
  </si>
  <si>
    <t xml:space="preserve">Расчет потребности на реализацию полномочий Федерального закона 
от 25.06.2002 № 73-ФЗ "Об объектах культурного наследия (памятниках истории и культуры) народов Российской Федерации", Распоряжения Правительства Российской Федерации от 31.01.2017 № 147-р "О целевых моделях упрощения процедур ведения бизнеса и повышения инвестиционной привлекательности субъектов Российской Федерации" и Распоряжения Правительства РФ от 17.01.2019 № 20-р "Об утверждении плана "Трансформация делового климата" и признании утратившими силу актов Правительства РФ" на 2019-2024 годы.
</t>
  </si>
  <si>
    <t>Приложение № 2 к письму от 05.02.2019 № 53-03-08/</t>
  </si>
  <si>
    <t>Подготовка проектов границ территории объектов культурного наследия, в том числе:</t>
  </si>
  <si>
    <t>1.1.</t>
  </si>
  <si>
    <t>1.2.</t>
  </si>
  <si>
    <t>2.</t>
  </si>
  <si>
    <t>1.</t>
  </si>
  <si>
    <t>3.</t>
  </si>
  <si>
    <t>2.1.</t>
  </si>
  <si>
    <t>2.2.</t>
  </si>
  <si>
    <t>3.1.</t>
  </si>
  <si>
    <t>3.2.</t>
  </si>
  <si>
    <t>4.</t>
  </si>
  <si>
    <t>4.1.</t>
  </si>
  <si>
    <t>4.2.</t>
  </si>
  <si>
    <t>5.</t>
  </si>
  <si>
    <t>6.</t>
  </si>
  <si>
    <t>Подготовка проектов зон охраны объектов культурного наследия, в том числе:</t>
  </si>
  <si>
    <t>Подготовка проектов предмета охраны объектов культурного наследия, в том числе:</t>
  </si>
  <si>
    <t>Цена ед., тыс. руб.</t>
  </si>
  <si>
    <t>ИТОГО, тыс. руб.</t>
  </si>
  <si>
    <t>регионального значения</t>
  </si>
  <si>
    <t>федерального значения</t>
  </si>
  <si>
    <t>Ннеобходимо установить</t>
  </si>
  <si>
    <t>Установлено</t>
  </si>
  <si>
    <t>ИТОГО ОКН</t>
  </si>
  <si>
    <t>Итого 2019-2024 годы</t>
  </si>
  <si>
    <t>Итого 2019-2021 годы</t>
  </si>
  <si>
    <t>Итого 2022-2024 годы</t>
  </si>
  <si>
    <t>5.1.</t>
  </si>
  <si>
    <t>5.2.</t>
  </si>
  <si>
    <t>7.</t>
  </si>
  <si>
    <t>Первоочередная потребность</t>
  </si>
  <si>
    <t>Определение координат характерных точек установленных границ территории , в том числе:</t>
  </si>
  <si>
    <t>Определение координат характерных точек установленных  зон охраны, в том числе:</t>
  </si>
  <si>
    <t>x</t>
  </si>
  <si>
    <t>* В соответствии с письмом Минкульта РФ от 06.04.2018 №2901-12-02 установление зон охраны для скрытых в земле объектов археологического наследия Министерство культуры РФ считает нецелесообразным.</t>
  </si>
  <si>
    <t xml:space="preserve">Наименование  работ </t>
  </si>
  <si>
    <t>6.1.</t>
  </si>
  <si>
    <t>6.2.</t>
  </si>
  <si>
    <t>7.1.</t>
  </si>
  <si>
    <t>7.2.</t>
  </si>
  <si>
    <t xml:space="preserve">Расчет потребности на реализацию полномочий Федерального закона 
от 25.06.2002 № 73-ФЗ "Об объектах культурного наследия (памятниках истории и культуры) народов Российской Федерации", Распоряжения Правительства Российской Федерации от 31.01.2017 № 147-р "О целевых моделях упрощения процедур ведения бизнеса и повышения инвестиционной привлекательности субъектов Российской Федерации" и Распоряжения Правительства РФ от 17.01.2019 № 20-р "Об утверждении плана "Трансформация делового климата" и признании утратившими силу актов Правительства РФ" на 2019-2021 годы.
</t>
  </si>
  <si>
    <t>Проведение государственной историко-культурной экспертизы объектов культурного наследия</t>
  </si>
  <si>
    <t>Всего ОКН / выявленных объектов</t>
  </si>
  <si>
    <t>Приложение № 2 к письму 
от 06.02.2019 № 53-03-08/___</t>
  </si>
  <si>
    <t xml:space="preserve">Средства на осуществление полномочий комитета </t>
  </si>
  <si>
    <t xml:space="preserve">      Первоочередная потребность на 2019-2020 годы.</t>
  </si>
  <si>
    <t xml:space="preserve">      Потребность бюджета на 2019-2021 годы. </t>
  </si>
  <si>
    <t>Установлено ОКН</t>
  </si>
  <si>
    <t>работы на объектах культурного наследия регионального значения - бюджет Волгоградской области;
работы на объектах культурного наследия федерального значения по переданным полномочиям - средства федерального бюджета не предусмотрены для выполнения  работ.</t>
  </si>
  <si>
    <t>Итого региональный бюджет</t>
  </si>
  <si>
    <t>Итого федеральный бюджет</t>
  </si>
  <si>
    <t>Необходимо установить ОКН</t>
  </si>
  <si>
    <t>Необходимо установить</t>
  </si>
  <si>
    <t>на 01.03.2019</t>
  </si>
  <si>
    <t>на 15.03.2019</t>
  </si>
  <si>
    <t>*При одновременном выполнении подготовки проектов границ территорий и зон охраны ОКН</t>
  </si>
  <si>
    <t>1*</t>
  </si>
  <si>
    <t>Подготовка проектов границ территории / зон охраны  объектов культурного наследия, в том числе</t>
  </si>
  <si>
    <t>522 / 144</t>
  </si>
  <si>
    <t>2164 / 2572</t>
  </si>
  <si>
    <t>379 / 112</t>
  </si>
  <si>
    <t>143 / 2</t>
  </si>
  <si>
    <t>1043 / 1310</t>
  </si>
  <si>
    <t>1121 / 1262</t>
  </si>
  <si>
    <t>Подготовка описания границ  защитных зон  объектов культурного наследия</t>
  </si>
  <si>
    <t>Подготовка проектов границ территории и зон охраны объектов культурного наследия, в том числе:</t>
  </si>
  <si>
    <t>140+260-20%=320</t>
  </si>
  <si>
    <t>Подготовка проектов границ территории зон охраны объектов культурного наследия, в том числе:</t>
  </si>
  <si>
    <t>Межбюджетный трансферт</t>
  </si>
  <si>
    <t>8.</t>
  </si>
  <si>
    <t>ВСЕГО</t>
  </si>
  <si>
    <t>Подготовка проектов границ территории + зон охраны объектов культурного наследия, в том числе:</t>
  </si>
  <si>
    <t>Наименование работ</t>
  </si>
  <si>
    <t>Количество работ по проведению государственной историко-культурной экспертизы выявленных объектов культурного наследия (памятники)</t>
  </si>
  <si>
    <t>Количество работ по разработке проектов границ территорий и проектов зон охраны объектов культурного наследия, выполнение государственной историко-культурной экспертизы проектов зон охраны объектов культурного наследия</t>
  </si>
  <si>
    <t>Количество работ по разработке документации по описанию границ защитных зон объектов культурного наследия и составлению XML – схем границ защитных зон объектов культурного наследия с внесением сведений в Единый государственный реестр недвижимости</t>
  </si>
  <si>
    <t>Количество работ по разработке документации по определению координат характерных (поворотных) точек границ территорий объектов культурного наследия и описанию границ защитных зон объектов культурного наследия и составлению XML – схем границ территорий и защитных зон объектов культурного наследия с внесением сведений в Единый государственный реестр недвижимости</t>
  </si>
  <si>
    <t>Количество работ по подготовке отчета по определению координат характерных (поворотных) точек границ территорий объектов культурного наследия и составлению XML – схем границ территорий объектов культурного наследия с внесением сведений в Единый государственный реестр недвижимости</t>
  </si>
  <si>
    <t>Количество работ по разработке проектов границ территорий объектов культурного наследия</t>
  </si>
  <si>
    <t>Количество проведенных научно-исследовательских работ по сбору и систематизации исходных данных (картографических и нормативно-правовых материалов) об объекте культурного наследия</t>
  </si>
  <si>
    <t>Количество проведенных научно-исследовательских работ по теме «Бои на южных подступах к Сталинграду в августе 1942 – феврале 1943 гг.: история, историография, проблемы и перспективы мемориализации»</t>
  </si>
  <si>
    <t xml:space="preserve">Количество проведенных натурных исследований объекта культурного наследия </t>
  </si>
  <si>
    <t xml:space="preserve">Количество разработанных требований к осуществлению деятельности и градостроительным регламентам в границах территории объекта культурного наследия </t>
  </si>
  <si>
    <t xml:space="preserve">Количество экспертиз проекта требований к осуществлению деятельности и градостроительным регламентам в границах территории объекта культурного наследия </t>
  </si>
  <si>
    <t>План в соответствии с соглашением</t>
  </si>
  <si>
    <t>% исполнения</t>
  </si>
  <si>
    <t>Отчет</t>
  </si>
  <si>
    <t>План в соответствии с утвержденным 217-п</t>
  </si>
  <si>
    <t>Целевой показатель</t>
  </si>
  <si>
    <t>Количество проведеных инвентаризаций состояния объектов культурного наследия</t>
  </si>
  <si>
    <t>Количество подготовленной информации об объектах культурного наследия, выявленных объектах культурного наследия</t>
  </si>
  <si>
    <t>Количество разработанных проектов предмета охраны объекта культурного наследия</t>
  </si>
  <si>
    <t>Количество подготовленных XML-документов объекта культурного наследия, границ территорий и зон охраны объекта культурного наследия</t>
  </si>
  <si>
    <t xml:space="preserve">Количество объектов культурного наследия, охваченных мониторингом (процессом наблюдения и фиксации параметров) </t>
  </si>
  <si>
    <t>в рамках субсидии на выполнение государственного задания</t>
  </si>
  <si>
    <t>в рамках субсидии на иные цели</t>
  </si>
  <si>
    <t>Значения показателей</t>
  </si>
  <si>
    <t>Информация о выполнение учреждением государственного задания и мероприятийпо субсидии на иные цели в рамках государственной программы Волгоградской области «Развитие культуры в Волгоградской области», утвержденной постановлением Администрации Волгоградской области от 08.05.2015 №217-п за 2020 год</t>
  </si>
  <si>
    <t>№</t>
  </si>
  <si>
    <t>п/п</t>
  </si>
  <si>
    <t xml:space="preserve">Значения показателей </t>
  </si>
  <si>
    <t>План</t>
  </si>
  <si>
    <t>Отчёт</t>
  </si>
  <si>
    <t xml:space="preserve">в рамках субсидии на выполнение государственного задания </t>
  </si>
  <si>
    <t>Количество проектов предмета охраны ОКН</t>
  </si>
  <si>
    <t>Количество проектов границ территории ОКН</t>
  </si>
  <si>
    <t>Количество актов технического состояния ОКН</t>
  </si>
  <si>
    <t xml:space="preserve">Количество проектов зон охраны ОКН </t>
  </si>
  <si>
    <t>Количество актов обследования и фотофиксации ОКН</t>
  </si>
  <si>
    <t>Количество работ по разработке проекта зон охраны ОКН, выполнение государственной историко-культурной экспертизы проекта зон охраны ОКН</t>
  </si>
  <si>
    <t>Количество работ по государственной историко-культурной экспертизе проекта зон охраны ОКН</t>
  </si>
  <si>
    <t>Количество работ по разработке проектов границ территорий и проектов зон охраны ОКН, выполнение государственной историко-культурной экспертизы проектов зон охраны ОКН</t>
  </si>
  <si>
    <t>Количество работ по подготовке отчета по определению координат характерных (поворотных) точек зон охраны ОКН</t>
  </si>
  <si>
    <t>Информация о выполнение учреждением государственного задания и мероприятийпо субсидии на иные цели в рамках государственной программы Волгоградской области «Развитие культуры в Волгоградской области», утвержденной постановлением Администрации Волгоградской области от 08.05.2015 №217-п за 2019 год</t>
  </si>
  <si>
    <t>Главный инспектор КСП</t>
  </si>
  <si>
    <t>А.Б. Антипов</t>
  </si>
  <si>
    <t>% исп.</t>
  </si>
  <si>
    <t>Непосредственный результат</t>
  </si>
  <si>
    <t>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</si>
</sst>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0000_ ;[Red]\-#,##0.00000\ "/>
    <numFmt numFmtId="166" formatCode="#,##0.00\ _₽"/>
  </numFmts>
  <fonts count="4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FF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i/>
      <sz val="11"/>
      <color rgb="FFFF0000"/>
      <name val="Calibri"/>
      <family val="2"/>
      <charset val="204"/>
      <scheme val="minor"/>
    </font>
    <font>
      <i/>
      <sz val="11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i/>
      <sz val="11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FF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5" fillId="0" borderId="0" xfId="0" applyFont="1"/>
    <xf numFmtId="0" fontId="4" fillId="0" borderId="0" xfId="0" applyFont="1" applyAlignment="1">
      <alignment horizontal="right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9" fillId="0" borderId="0" xfId="0" applyFont="1"/>
    <xf numFmtId="0" fontId="9" fillId="0" borderId="7" xfId="0" applyFont="1" applyBorder="1"/>
    <xf numFmtId="4" fontId="8" fillId="0" borderId="1" xfId="0" applyNumberFormat="1" applyFont="1" applyBorder="1" applyAlignment="1">
      <alignment horizontal="center" vertical="center" wrapText="1"/>
    </xf>
    <xf numFmtId="165" fontId="11" fillId="0" borderId="1" xfId="0" applyNumberFormat="1" applyFont="1" applyBorder="1" applyAlignment="1">
      <alignment horizontal="left" vertical="center" wrapText="1"/>
    </xf>
    <xf numFmtId="165" fontId="11" fillId="0" borderId="3" xfId="0" applyNumberFormat="1" applyFont="1" applyBorder="1" applyAlignment="1">
      <alignment horizontal="left" vertical="center" wrapText="1"/>
    </xf>
    <xf numFmtId="165" fontId="13" fillId="0" borderId="1" xfId="0" applyNumberFormat="1" applyFont="1" applyBorder="1" applyAlignment="1">
      <alignment horizontal="left" vertical="center" wrapText="1"/>
    </xf>
    <xf numFmtId="165" fontId="13" fillId="0" borderId="2" xfId="0" applyNumberFormat="1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 wrapText="1"/>
    </xf>
    <xf numFmtId="4" fontId="14" fillId="0" borderId="1" xfId="0" applyNumberFormat="1" applyFont="1" applyBorder="1" applyAlignment="1">
      <alignment horizontal="center" vertical="center" wrapText="1"/>
    </xf>
    <xf numFmtId="4" fontId="14" fillId="0" borderId="2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wrapText="1"/>
    </xf>
    <xf numFmtId="4" fontId="13" fillId="0" borderId="2" xfId="0" applyNumberFormat="1" applyFont="1" applyBorder="1" applyAlignment="1">
      <alignment horizontal="center" wrapText="1"/>
    </xf>
    <xf numFmtId="4" fontId="13" fillId="0" borderId="2" xfId="0" applyNumberFormat="1" applyFont="1" applyBorder="1" applyAlignment="1">
      <alignment horizontal="center" vertical="center" wrapText="1"/>
    </xf>
    <xf numFmtId="4" fontId="14" fillId="0" borderId="3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/>
    </xf>
    <xf numFmtId="4" fontId="14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/>
    </xf>
    <xf numFmtId="166" fontId="0" fillId="0" borderId="1" xfId="0" applyNumberFormat="1" applyBorder="1" applyAlignment="1">
      <alignment horizontal="center" vertical="top"/>
    </xf>
    <xf numFmtId="0" fontId="0" fillId="0" borderId="0" xfId="0" applyAlignment="1">
      <alignment vertical="top"/>
    </xf>
    <xf numFmtId="0" fontId="7" fillId="0" borderId="1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9" fillId="0" borderId="7" xfId="0" applyFont="1" applyBorder="1" applyAlignment="1">
      <alignment horizontal="left"/>
    </xf>
    <xf numFmtId="4" fontId="0" fillId="0" borderId="0" xfId="0" applyNumberFormat="1"/>
    <xf numFmtId="0" fontId="0" fillId="0" borderId="0" xfId="0" applyAlignment="1">
      <alignment horizontal="left" vertical="top"/>
    </xf>
    <xf numFmtId="0" fontId="7" fillId="0" borderId="2" xfId="0" applyFont="1" applyBorder="1" applyAlignment="1">
      <alignment horizontal="center" vertical="center" wrapText="1"/>
    </xf>
    <xf numFmtId="4" fontId="14" fillId="0" borderId="0" xfId="0" applyNumberFormat="1" applyFont="1" applyAlignment="1">
      <alignment horizontal="center" vertical="center" wrapText="1"/>
    </xf>
    <xf numFmtId="4" fontId="13" fillId="0" borderId="0" xfId="0" applyNumberFormat="1" applyFont="1" applyAlignment="1">
      <alignment horizontal="center" wrapText="1"/>
    </xf>
    <xf numFmtId="4" fontId="13" fillId="0" borderId="0" xfId="0" applyNumberFormat="1" applyFont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4" fontId="14" fillId="0" borderId="0" xfId="0" applyNumberFormat="1" applyFont="1" applyAlignment="1">
      <alignment horizontal="center" vertical="center"/>
    </xf>
    <xf numFmtId="4" fontId="6" fillId="0" borderId="0" xfId="0" applyNumberFormat="1" applyFont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16" fillId="0" borderId="0" xfId="0" applyFont="1"/>
    <xf numFmtId="164" fontId="16" fillId="0" borderId="1" xfId="0" applyNumberFormat="1" applyFont="1" applyBorder="1" applyAlignment="1">
      <alignment horizontal="center" vertical="center"/>
    </xf>
    <xf numFmtId="164" fontId="18" fillId="0" borderId="1" xfId="0" applyNumberFormat="1" applyFont="1" applyBorder="1" applyAlignment="1">
      <alignment horizontal="center" vertical="center" wrapText="1"/>
    </xf>
    <xf numFmtId="166" fontId="16" fillId="0" borderId="1" xfId="0" applyNumberFormat="1" applyFont="1" applyBorder="1" applyAlignment="1">
      <alignment horizontal="center" vertical="center"/>
    </xf>
    <xf numFmtId="0" fontId="19" fillId="3" borderId="1" xfId="0" applyFont="1" applyFill="1" applyBorder="1" applyAlignment="1">
      <alignment horizontal="center" vertical="center"/>
    </xf>
    <xf numFmtId="166" fontId="19" fillId="3" borderId="1" xfId="0" applyNumberFormat="1" applyFont="1" applyFill="1" applyBorder="1" applyAlignment="1">
      <alignment horizontal="center" vertical="center"/>
    </xf>
    <xf numFmtId="164" fontId="20" fillId="3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/>
    </xf>
    <xf numFmtId="0" fontId="21" fillId="0" borderId="6" xfId="0" applyFont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164" fontId="22" fillId="3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21" fillId="0" borderId="0" xfId="0" applyFont="1"/>
    <xf numFmtId="0" fontId="23" fillId="0" borderId="1" xfId="0" applyFont="1" applyBorder="1" applyAlignment="1">
      <alignment horizontal="center" vertical="center"/>
    </xf>
    <xf numFmtId="0" fontId="24" fillId="0" borderId="1" xfId="0" applyFont="1" applyBorder="1" applyAlignment="1">
      <alignment horizontal="left" vertical="top" wrapText="1"/>
    </xf>
    <xf numFmtId="0" fontId="24" fillId="0" borderId="1" xfId="0" applyFont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23" fillId="0" borderId="0" xfId="0" applyFont="1" applyAlignment="1">
      <alignment vertical="center"/>
    </xf>
    <xf numFmtId="166" fontId="23" fillId="0" borderId="1" xfId="0" applyNumberFormat="1" applyFont="1" applyBorder="1" applyAlignment="1">
      <alignment horizontal="center" vertical="center"/>
    </xf>
    <xf numFmtId="164" fontId="24" fillId="0" borderId="1" xfId="0" applyNumberFormat="1" applyFont="1" applyBorder="1" applyAlignment="1">
      <alignment horizontal="center" vertical="center" wrapText="1"/>
    </xf>
    <xf numFmtId="0" fontId="23" fillId="0" borderId="0" xfId="0" applyFont="1"/>
    <xf numFmtId="166" fontId="25" fillId="0" borderId="1" xfId="0" applyNumberFormat="1" applyFont="1" applyBorder="1" applyAlignment="1">
      <alignment horizontal="center" vertical="center"/>
    </xf>
    <xf numFmtId="164" fontId="26" fillId="0" borderId="1" xfId="0" applyNumberFormat="1" applyFont="1" applyBorder="1" applyAlignment="1">
      <alignment horizontal="center" vertical="center" wrapText="1"/>
    </xf>
    <xf numFmtId="164" fontId="25" fillId="0" borderId="1" xfId="0" applyNumberFormat="1" applyFont="1" applyBorder="1" applyAlignment="1">
      <alignment horizontal="center" vertical="center"/>
    </xf>
    <xf numFmtId="0" fontId="27" fillId="3" borderId="1" xfId="0" applyFont="1" applyFill="1" applyBorder="1" applyAlignment="1">
      <alignment horizontal="center" vertical="center"/>
    </xf>
    <xf numFmtId="166" fontId="27" fillId="3" borderId="1" xfId="0" applyNumberFormat="1" applyFont="1" applyFill="1" applyBorder="1" applyAlignment="1">
      <alignment horizontal="center" vertical="center"/>
    </xf>
    <xf numFmtId="164" fontId="28" fillId="3" borderId="1" xfId="0" applyNumberFormat="1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164" fontId="23" fillId="0" borderId="1" xfId="0" applyNumberFormat="1" applyFont="1" applyBorder="1" applyAlignment="1">
      <alignment horizontal="center" vertical="center"/>
    </xf>
    <xf numFmtId="164" fontId="17" fillId="0" borderId="1" xfId="0" applyNumberFormat="1" applyFont="1" applyBorder="1" applyAlignment="1">
      <alignment horizontal="center" vertical="center"/>
    </xf>
    <xf numFmtId="0" fontId="30" fillId="0" borderId="0" xfId="0" applyFont="1"/>
    <xf numFmtId="0" fontId="19" fillId="0" borderId="0" xfId="0" applyFont="1"/>
    <xf numFmtId="0" fontId="31" fillId="0" borderId="0" xfId="0" applyFont="1" applyAlignment="1">
      <alignment horizontal="center"/>
    </xf>
    <xf numFmtId="164" fontId="33" fillId="4" borderId="1" xfId="0" applyNumberFormat="1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center" vertical="center"/>
    </xf>
    <xf numFmtId="164" fontId="34" fillId="4" borderId="1" xfId="0" applyNumberFormat="1" applyFont="1" applyFill="1" applyBorder="1" applyAlignment="1">
      <alignment horizontal="center" vertical="center"/>
    </xf>
    <xf numFmtId="0" fontId="34" fillId="4" borderId="1" xfId="0" applyFont="1" applyFill="1" applyBorder="1" applyAlignment="1">
      <alignment horizontal="center" vertical="center"/>
    </xf>
    <xf numFmtId="164" fontId="18" fillId="4" borderId="1" xfId="0" applyNumberFormat="1" applyFont="1" applyFill="1" applyBorder="1" applyAlignment="1">
      <alignment horizontal="center" vertical="center" wrapText="1"/>
    </xf>
    <xf numFmtId="164" fontId="11" fillId="4" borderId="1" xfId="0" applyNumberFormat="1" applyFont="1" applyFill="1" applyBorder="1" applyAlignment="1">
      <alignment horizontal="center" vertical="center" wrapText="1"/>
    </xf>
    <xf numFmtId="164" fontId="19" fillId="4" borderId="1" xfId="0" applyNumberFormat="1" applyFont="1" applyFill="1" applyBorder="1" applyAlignment="1">
      <alignment horizontal="center" vertical="center"/>
    </xf>
    <xf numFmtId="0" fontId="29" fillId="0" borderId="0" xfId="0" applyFont="1" applyAlignment="1">
      <alignment vertical="top" wrapText="1"/>
    </xf>
    <xf numFmtId="0" fontId="5" fillId="0" borderId="0" xfId="0" applyFont="1" applyAlignment="1">
      <alignment vertical="top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9" fillId="0" borderId="7" xfId="0" applyFont="1" applyBorder="1" applyAlignment="1">
      <alignment horizontal="left"/>
    </xf>
    <xf numFmtId="0" fontId="21" fillId="0" borderId="6" xfId="0" applyFont="1" applyBorder="1" applyAlignment="1">
      <alignment horizontal="center"/>
    </xf>
    <xf numFmtId="164" fontId="2" fillId="0" borderId="2" xfId="0" applyNumberFormat="1" applyFont="1" applyBorder="1" applyAlignment="1">
      <alignment horizontal="center" vertical="center" wrapText="1"/>
    </xf>
    <xf numFmtId="0" fontId="9" fillId="0" borderId="7" xfId="0" applyFont="1" applyBorder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21" fillId="0" borderId="6" xfId="0" applyFont="1" applyBorder="1" applyAlignment="1">
      <alignment horizontal="center"/>
    </xf>
    <xf numFmtId="164" fontId="2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6" fillId="0" borderId="10" xfId="0" applyFont="1" applyBorder="1" applyAlignment="1">
      <alignment horizontal="center" vertical="center" wrapText="1"/>
    </xf>
    <xf numFmtId="4" fontId="14" fillId="0" borderId="0" xfId="0" applyNumberFormat="1" applyFont="1" applyBorder="1" applyAlignment="1">
      <alignment horizontal="center" vertical="center" wrapText="1"/>
    </xf>
    <xf numFmtId="4" fontId="13" fillId="0" borderId="0" xfId="0" applyNumberFormat="1" applyFont="1" applyBorder="1" applyAlignment="1">
      <alignment horizontal="center" wrapText="1"/>
    </xf>
    <xf numFmtId="4" fontId="13" fillId="0" borderId="0" xfId="0" applyNumberFormat="1" applyFont="1" applyBorder="1" applyAlignment="1">
      <alignment horizontal="center" vertical="center" wrapText="1"/>
    </xf>
    <xf numFmtId="4" fontId="13" fillId="0" borderId="0" xfId="0" applyNumberFormat="1" applyFont="1" applyBorder="1" applyAlignment="1">
      <alignment horizontal="center"/>
    </xf>
    <xf numFmtId="4" fontId="14" fillId="0" borderId="0" xfId="0" applyNumberFormat="1" applyFont="1" applyBorder="1" applyAlignment="1">
      <alignment horizontal="center" vertical="center"/>
    </xf>
    <xf numFmtId="4" fontId="6" fillId="0" borderId="0" xfId="0" applyNumberFormat="1" applyFont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/>
    </xf>
    <xf numFmtId="164" fontId="26" fillId="0" borderId="1" xfId="0" applyNumberFormat="1" applyFont="1" applyFill="1" applyBorder="1" applyAlignment="1">
      <alignment horizontal="center" vertical="center" wrapText="1"/>
    </xf>
    <xf numFmtId="0" fontId="37" fillId="2" borderId="0" xfId="0" applyFont="1" applyFill="1"/>
    <xf numFmtId="0" fontId="3" fillId="0" borderId="0" xfId="0" applyFont="1"/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vertical="center" wrapText="1"/>
    </xf>
    <xf numFmtId="0" fontId="3" fillId="0" borderId="16" xfId="0" applyFont="1" applyBorder="1" applyAlignment="1">
      <alignment horizontal="center" vertical="center"/>
    </xf>
    <xf numFmtId="0" fontId="3" fillId="0" borderId="14" xfId="0" applyFont="1" applyBorder="1" applyAlignment="1">
      <alignment vertical="center"/>
    </xf>
    <xf numFmtId="0" fontId="10" fillId="0" borderId="16" xfId="0" applyFont="1" applyBorder="1" applyAlignment="1">
      <alignment vertical="center" wrapText="1"/>
    </xf>
    <xf numFmtId="0" fontId="10" fillId="0" borderId="16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 wrapText="1"/>
    </xf>
    <xf numFmtId="0" fontId="38" fillId="5" borderId="14" xfId="0" applyFont="1" applyFill="1" applyBorder="1" applyAlignment="1">
      <alignment horizontal="center" vertical="center"/>
    </xf>
    <xf numFmtId="0" fontId="38" fillId="5" borderId="16" xfId="0" applyFont="1" applyFill="1" applyBorder="1" applyAlignment="1">
      <alignment vertical="center" wrapText="1"/>
    </xf>
    <xf numFmtId="0" fontId="38" fillId="5" borderId="16" xfId="0" applyFont="1" applyFill="1" applyBorder="1" applyAlignment="1">
      <alignment horizontal="center" vertical="center"/>
    </xf>
    <xf numFmtId="0" fontId="38" fillId="5" borderId="16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vertical="center"/>
    </xf>
    <xf numFmtId="0" fontId="39" fillId="5" borderId="16" xfId="0" applyFont="1" applyFill="1" applyBorder="1" applyAlignment="1">
      <alignment vertical="center" wrapText="1"/>
    </xf>
    <xf numFmtId="0" fontId="39" fillId="5" borderId="16" xfId="0" applyFont="1" applyFill="1" applyBorder="1" applyAlignment="1">
      <alignment horizontal="center" vertical="center"/>
    </xf>
    <xf numFmtId="0" fontId="39" fillId="5" borderId="16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12" fillId="2" borderId="0" xfId="0" applyFont="1" applyFill="1"/>
    <xf numFmtId="0" fontId="11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center" vertical="center" wrapText="1" shrinkToFit="1"/>
    </xf>
    <xf numFmtId="3" fontId="12" fillId="2" borderId="1" xfId="0" applyNumberFormat="1" applyFont="1" applyFill="1" applyBorder="1" applyAlignment="1">
      <alignment horizontal="center" vertical="center"/>
    </xf>
    <xf numFmtId="3" fontId="11" fillId="2" borderId="1" xfId="0" applyNumberFormat="1" applyFont="1" applyFill="1" applyBorder="1" applyAlignment="1">
      <alignment horizontal="center" wrapText="1"/>
    </xf>
    <xf numFmtId="3" fontId="11" fillId="2" borderId="1" xfId="0" applyNumberFormat="1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right" wrapText="1"/>
    </xf>
    <xf numFmtId="3" fontId="11" fillId="2" borderId="0" xfId="0" applyNumberFormat="1" applyFont="1" applyFill="1" applyBorder="1" applyAlignment="1">
      <alignment horizontal="center" vertical="center" wrapText="1"/>
    </xf>
    <xf numFmtId="3" fontId="11" fillId="2" borderId="0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wrapText="1"/>
    </xf>
    <xf numFmtId="0" fontId="5" fillId="0" borderId="0" xfId="0" applyFont="1"/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0" fillId="0" borderId="3" xfId="0" applyBorder="1" applyAlignment="1">
      <alignment vertical="top" wrapText="1"/>
    </xf>
    <xf numFmtId="0" fontId="10" fillId="0" borderId="0" xfId="0" applyFont="1" applyAlignment="1">
      <alignment horizontal="center" wrapText="1"/>
    </xf>
    <xf numFmtId="0" fontId="9" fillId="0" borderId="7" xfId="0" applyFont="1" applyBorder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9" fillId="0" borderId="1" xfId="0" applyFont="1" applyBorder="1" applyAlignment="1">
      <alignment horizontal="left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21" fillId="0" borderId="4" xfId="0" applyFont="1" applyBorder="1" applyAlignment="1">
      <alignment horizontal="center"/>
    </xf>
    <xf numFmtId="0" fontId="21" fillId="0" borderId="5" xfId="0" applyFont="1" applyBorder="1" applyAlignment="1">
      <alignment horizontal="center"/>
    </xf>
    <xf numFmtId="0" fontId="21" fillId="0" borderId="6" xfId="0" applyFont="1" applyBorder="1" applyAlignment="1">
      <alignment horizontal="center"/>
    </xf>
    <xf numFmtId="164" fontId="22" fillId="3" borderId="4" xfId="0" applyNumberFormat="1" applyFont="1" applyFill="1" applyBorder="1" applyAlignment="1">
      <alignment horizontal="center" vertical="center" wrapText="1"/>
    </xf>
    <xf numFmtId="164" fontId="22" fillId="3" borderId="5" xfId="0" applyNumberFormat="1" applyFont="1" applyFill="1" applyBorder="1" applyAlignment="1">
      <alignment horizontal="center" vertical="center" wrapText="1"/>
    </xf>
    <xf numFmtId="166" fontId="16" fillId="0" borderId="2" xfId="0" applyNumberFormat="1" applyFont="1" applyBorder="1" applyAlignment="1">
      <alignment horizontal="center" vertical="center"/>
    </xf>
    <xf numFmtId="166" fontId="16" fillId="0" borderId="8" xfId="0" applyNumberFormat="1" applyFont="1" applyBorder="1" applyAlignment="1">
      <alignment horizontal="center" vertical="center"/>
    </xf>
    <xf numFmtId="166" fontId="16" fillId="0" borderId="3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top" wrapText="1"/>
    </xf>
    <xf numFmtId="0" fontId="9" fillId="0" borderId="9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166" fontId="0" fillId="0" borderId="2" xfId="0" applyNumberFormat="1" applyBorder="1" applyAlignment="1">
      <alignment horizontal="center" vertical="center"/>
    </xf>
    <xf numFmtId="166" fontId="0" fillId="0" borderId="8" xfId="0" applyNumberFormat="1" applyBorder="1" applyAlignment="1">
      <alignment horizontal="center" vertical="center"/>
    </xf>
    <xf numFmtId="166" fontId="0" fillId="0" borderId="3" xfId="0" applyNumberForma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164" fontId="22" fillId="3" borderId="6" xfId="0" applyNumberFormat="1" applyFont="1" applyFill="1" applyBorder="1" applyAlignment="1">
      <alignment horizontal="center" vertical="center" wrapText="1"/>
    </xf>
    <xf numFmtId="0" fontId="29" fillId="0" borderId="0" xfId="0" applyFont="1" applyAlignment="1">
      <alignment horizontal="right" vertical="top" wrapText="1"/>
    </xf>
    <xf numFmtId="0" fontId="11" fillId="2" borderId="0" xfId="0" applyFont="1" applyFill="1" applyBorder="1" applyAlignment="1">
      <alignment horizontal="left" wrapText="1"/>
    </xf>
    <xf numFmtId="3" fontId="11" fillId="2" borderId="0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right" wrapText="1"/>
    </xf>
    <xf numFmtId="0" fontId="12" fillId="2" borderId="4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wrapText="1"/>
    </xf>
    <xf numFmtId="0" fontId="4" fillId="0" borderId="6" xfId="0" applyFont="1" applyBorder="1" applyAlignment="1">
      <alignment wrapText="1"/>
    </xf>
    <xf numFmtId="0" fontId="11" fillId="2" borderId="7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9" fillId="0" borderId="0" xfId="0" applyFont="1" applyAlignment="1">
      <alignment horizontal="left" vertical="top" wrapText="1"/>
    </xf>
    <xf numFmtId="0" fontId="35" fillId="0" borderId="0" xfId="0" applyFont="1" applyAlignment="1">
      <alignment horizontal="left" vertical="top" wrapText="1"/>
    </xf>
    <xf numFmtId="0" fontId="36" fillId="0" borderId="4" xfId="0" applyFont="1" applyBorder="1" applyAlignment="1">
      <alignment horizontal="center"/>
    </xf>
    <xf numFmtId="0" fontId="36" fillId="0" borderId="5" xfId="0" applyFont="1" applyBorder="1" applyAlignment="1">
      <alignment horizontal="center"/>
    </xf>
    <xf numFmtId="0" fontId="36" fillId="0" borderId="6" xfId="0" applyFont="1" applyBorder="1" applyAlignment="1">
      <alignment horizontal="center"/>
    </xf>
    <xf numFmtId="0" fontId="32" fillId="0" borderId="0" xfId="0" applyFont="1" applyAlignment="1">
      <alignment horizontal="left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8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3" fontId="12" fillId="0" borderId="1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73</xdr:row>
      <xdr:rowOff>19050</xdr:rowOff>
    </xdr:from>
    <xdr:to>
      <xdr:col>0</xdr:col>
      <xdr:colOff>200025</xdr:colOff>
      <xdr:row>73</xdr:row>
      <xdr:rowOff>152400</xdr:rowOff>
    </xdr:to>
    <xdr:sp macro="" textlink="">
      <xdr:nvSpPr>
        <xdr:cNvPr id="2" name="Прямоугольник 1">
          <a:extLst>
            <a:ext uri="{FF2B5EF4-FFF2-40B4-BE49-F238E27FC236}">
              <a16:creationId xmlns:a16="http://schemas.microsoft.com/office/drawing/2014/main" id="{93BBF3F7-6144-4A4C-963E-2DAF5A1BF79C}"/>
            </a:ext>
          </a:extLst>
        </xdr:cNvPr>
        <xdr:cNvSpPr/>
      </xdr:nvSpPr>
      <xdr:spPr>
        <a:xfrm>
          <a:off x="47625" y="8791575"/>
          <a:ext cx="152400" cy="133350"/>
        </a:xfrm>
        <a:prstGeom prst="rect">
          <a:avLst/>
        </a:prstGeom>
        <a:solidFill>
          <a:srgbClr val="FFFF00"/>
        </a:solidFill>
        <a:ln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0</xdr:col>
      <xdr:colOff>47625</xdr:colOff>
      <xdr:row>74</xdr:row>
      <xdr:rowOff>28575</xdr:rowOff>
    </xdr:from>
    <xdr:to>
      <xdr:col>0</xdr:col>
      <xdr:colOff>200025</xdr:colOff>
      <xdr:row>74</xdr:row>
      <xdr:rowOff>161925</xdr:rowOff>
    </xdr:to>
    <xdr:sp macro="" textlink="">
      <xdr:nvSpPr>
        <xdr:cNvPr id="3" name="Прямоугольник 2">
          <a:extLst>
            <a:ext uri="{FF2B5EF4-FFF2-40B4-BE49-F238E27FC236}">
              <a16:creationId xmlns:a16="http://schemas.microsoft.com/office/drawing/2014/main" id="{58ABB210-BD4D-4549-96EF-37C9A8A98979}"/>
            </a:ext>
          </a:extLst>
        </xdr:cNvPr>
        <xdr:cNvSpPr/>
      </xdr:nvSpPr>
      <xdr:spPr>
        <a:xfrm>
          <a:off x="47625" y="9001125"/>
          <a:ext cx="152400" cy="133350"/>
        </a:xfrm>
        <a:prstGeom prst="rect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>
            <a:solidFill>
              <a:srgbClr val="FF0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72</xdr:row>
      <xdr:rowOff>19050</xdr:rowOff>
    </xdr:from>
    <xdr:to>
      <xdr:col>0</xdr:col>
      <xdr:colOff>200025</xdr:colOff>
      <xdr:row>72</xdr:row>
      <xdr:rowOff>152400</xdr:rowOff>
    </xdr:to>
    <xdr:sp macro="" textlink="">
      <xdr:nvSpPr>
        <xdr:cNvPr id="2" name="Прямоугольник 1">
          <a:extLst>
            <a:ext uri="{FF2B5EF4-FFF2-40B4-BE49-F238E27FC236}">
              <a16:creationId xmlns:a16="http://schemas.microsoft.com/office/drawing/2014/main" id="{13217F16-2E55-42A1-9E50-93F83CE147BD}"/>
            </a:ext>
          </a:extLst>
        </xdr:cNvPr>
        <xdr:cNvSpPr/>
      </xdr:nvSpPr>
      <xdr:spPr>
        <a:xfrm>
          <a:off x="47625" y="8791575"/>
          <a:ext cx="152400" cy="133350"/>
        </a:xfrm>
        <a:prstGeom prst="rect">
          <a:avLst/>
        </a:prstGeom>
        <a:solidFill>
          <a:srgbClr val="FFFF00"/>
        </a:solidFill>
        <a:ln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0</xdr:col>
      <xdr:colOff>47625</xdr:colOff>
      <xdr:row>73</xdr:row>
      <xdr:rowOff>28575</xdr:rowOff>
    </xdr:from>
    <xdr:to>
      <xdr:col>0</xdr:col>
      <xdr:colOff>200025</xdr:colOff>
      <xdr:row>73</xdr:row>
      <xdr:rowOff>161925</xdr:rowOff>
    </xdr:to>
    <xdr:sp macro="" textlink="">
      <xdr:nvSpPr>
        <xdr:cNvPr id="3" name="Прямоугольник 2">
          <a:extLst>
            <a:ext uri="{FF2B5EF4-FFF2-40B4-BE49-F238E27FC236}">
              <a16:creationId xmlns:a16="http://schemas.microsoft.com/office/drawing/2014/main" id="{ABAA9559-4C56-42DC-AA43-1ECA9C4E03F7}"/>
            </a:ext>
          </a:extLst>
        </xdr:cNvPr>
        <xdr:cNvSpPr/>
      </xdr:nvSpPr>
      <xdr:spPr>
        <a:xfrm>
          <a:off x="47625" y="9001125"/>
          <a:ext cx="152400" cy="133350"/>
        </a:xfrm>
        <a:prstGeom prst="rect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>
            <a:solidFill>
              <a:srgbClr val="FF0000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72</xdr:row>
      <xdr:rowOff>19050</xdr:rowOff>
    </xdr:from>
    <xdr:to>
      <xdr:col>0</xdr:col>
      <xdr:colOff>200025</xdr:colOff>
      <xdr:row>72</xdr:row>
      <xdr:rowOff>152400</xdr:rowOff>
    </xdr:to>
    <xdr:sp macro="" textlink="">
      <xdr:nvSpPr>
        <xdr:cNvPr id="2" name="Прямоугольник 1">
          <a:extLst>
            <a:ext uri="{FF2B5EF4-FFF2-40B4-BE49-F238E27FC236}">
              <a16:creationId xmlns:a16="http://schemas.microsoft.com/office/drawing/2014/main" id="{B5B2F94A-E962-4EBE-A6AB-29076795AC1D}"/>
            </a:ext>
          </a:extLst>
        </xdr:cNvPr>
        <xdr:cNvSpPr/>
      </xdr:nvSpPr>
      <xdr:spPr>
        <a:xfrm>
          <a:off x="47625" y="8791575"/>
          <a:ext cx="152400" cy="133350"/>
        </a:xfrm>
        <a:prstGeom prst="rect">
          <a:avLst/>
        </a:prstGeom>
        <a:solidFill>
          <a:srgbClr val="FFFF00"/>
        </a:solidFill>
        <a:ln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0</xdr:col>
      <xdr:colOff>47625</xdr:colOff>
      <xdr:row>73</xdr:row>
      <xdr:rowOff>28575</xdr:rowOff>
    </xdr:from>
    <xdr:to>
      <xdr:col>0</xdr:col>
      <xdr:colOff>200025</xdr:colOff>
      <xdr:row>73</xdr:row>
      <xdr:rowOff>161925</xdr:rowOff>
    </xdr:to>
    <xdr:sp macro="" textlink="">
      <xdr:nvSpPr>
        <xdr:cNvPr id="3" name="Прямоугольник 2">
          <a:extLst>
            <a:ext uri="{FF2B5EF4-FFF2-40B4-BE49-F238E27FC236}">
              <a16:creationId xmlns:a16="http://schemas.microsoft.com/office/drawing/2014/main" id="{1D0E30A3-B33C-498B-82B4-E5AE55483324}"/>
            </a:ext>
          </a:extLst>
        </xdr:cNvPr>
        <xdr:cNvSpPr/>
      </xdr:nvSpPr>
      <xdr:spPr>
        <a:xfrm>
          <a:off x="47625" y="9001125"/>
          <a:ext cx="152400" cy="133350"/>
        </a:xfrm>
        <a:prstGeom prst="rect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>
            <a:solidFill>
              <a:srgbClr val="FF0000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72</xdr:row>
      <xdr:rowOff>19050</xdr:rowOff>
    </xdr:from>
    <xdr:to>
      <xdr:col>0</xdr:col>
      <xdr:colOff>200025</xdr:colOff>
      <xdr:row>72</xdr:row>
      <xdr:rowOff>152400</xdr:rowOff>
    </xdr:to>
    <xdr:sp macro="" textlink="">
      <xdr:nvSpPr>
        <xdr:cNvPr id="2" name="Прямоугольник 1">
          <a:extLst>
            <a:ext uri="{FF2B5EF4-FFF2-40B4-BE49-F238E27FC236}">
              <a16:creationId xmlns:a16="http://schemas.microsoft.com/office/drawing/2014/main" id="{DDE59324-DB65-4801-B0ED-D3B571059197}"/>
            </a:ext>
          </a:extLst>
        </xdr:cNvPr>
        <xdr:cNvSpPr/>
      </xdr:nvSpPr>
      <xdr:spPr>
        <a:xfrm>
          <a:off x="47625" y="8572500"/>
          <a:ext cx="152400" cy="133350"/>
        </a:xfrm>
        <a:prstGeom prst="rect">
          <a:avLst/>
        </a:prstGeom>
        <a:solidFill>
          <a:srgbClr val="FFFF00"/>
        </a:solidFill>
        <a:ln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0</xdr:col>
      <xdr:colOff>47625</xdr:colOff>
      <xdr:row>73</xdr:row>
      <xdr:rowOff>28575</xdr:rowOff>
    </xdr:from>
    <xdr:to>
      <xdr:col>0</xdr:col>
      <xdr:colOff>200025</xdr:colOff>
      <xdr:row>73</xdr:row>
      <xdr:rowOff>161925</xdr:rowOff>
    </xdr:to>
    <xdr:sp macro="" textlink="">
      <xdr:nvSpPr>
        <xdr:cNvPr id="3" name="Прямоугольник 2">
          <a:extLst>
            <a:ext uri="{FF2B5EF4-FFF2-40B4-BE49-F238E27FC236}">
              <a16:creationId xmlns:a16="http://schemas.microsoft.com/office/drawing/2014/main" id="{CDEF5F19-0BFA-4198-9B90-DFA5B7EFF8DB}"/>
            </a:ext>
          </a:extLst>
        </xdr:cNvPr>
        <xdr:cNvSpPr/>
      </xdr:nvSpPr>
      <xdr:spPr>
        <a:xfrm>
          <a:off x="47625" y="8972550"/>
          <a:ext cx="152400" cy="133350"/>
        </a:xfrm>
        <a:prstGeom prst="rect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14"/>
  <sheetViews>
    <sheetView workbookViewId="0">
      <selection activeCell="D6" sqref="D6"/>
    </sheetView>
  </sheetViews>
  <sheetFormatPr defaultRowHeight="15" x14ac:dyDescent="0.25"/>
  <cols>
    <col min="1" max="1" width="4.28515625" customWidth="1"/>
    <col min="2" max="2" width="24.42578125" customWidth="1"/>
    <col min="3" max="3" width="10.7109375" customWidth="1"/>
    <col min="4" max="4" width="12.5703125" customWidth="1"/>
    <col min="5" max="5" width="13.7109375" customWidth="1"/>
    <col min="6" max="6" width="63.140625" customWidth="1"/>
  </cols>
  <sheetData>
    <row r="2" spans="1:8" ht="39" customHeight="1" x14ac:dyDescent="0.25">
      <c r="A2" s="166" t="s">
        <v>14</v>
      </c>
      <c r="B2" s="166"/>
      <c r="C2" s="166"/>
      <c r="D2" s="166"/>
      <c r="E2" s="166"/>
      <c r="F2" s="166"/>
    </row>
    <row r="4" spans="1:8" ht="30" customHeight="1" x14ac:dyDescent="0.25">
      <c r="A4" s="169" t="s">
        <v>5</v>
      </c>
      <c r="B4" s="169" t="s">
        <v>0</v>
      </c>
      <c r="C4" s="171" t="s">
        <v>15</v>
      </c>
      <c r="D4" s="172"/>
      <c r="E4" s="173"/>
      <c r="F4" s="169" t="s">
        <v>4</v>
      </c>
    </row>
    <row r="5" spans="1:8" x14ac:dyDescent="0.25">
      <c r="A5" s="170"/>
      <c r="B5" s="170"/>
      <c r="C5" s="1" t="s">
        <v>1</v>
      </c>
      <c r="D5" s="1" t="s">
        <v>2</v>
      </c>
      <c r="E5" s="1" t="s">
        <v>3</v>
      </c>
      <c r="F5" s="170"/>
    </row>
    <row r="6" spans="1:8" ht="93" customHeight="1" x14ac:dyDescent="0.25">
      <c r="A6" s="5">
        <v>1</v>
      </c>
      <c r="B6" s="3" t="s">
        <v>16</v>
      </c>
      <c r="C6" s="4">
        <v>203700</v>
      </c>
      <c r="D6" s="4">
        <v>93940</v>
      </c>
      <c r="E6" s="4"/>
      <c r="F6" s="174" t="s">
        <v>6</v>
      </c>
      <c r="H6" t="s">
        <v>7</v>
      </c>
    </row>
    <row r="7" spans="1:8" ht="108" customHeight="1" x14ac:dyDescent="0.25">
      <c r="A7" s="5">
        <v>2</v>
      </c>
      <c r="B7" s="3" t="s">
        <v>17</v>
      </c>
      <c r="C7" s="4">
        <v>6915</v>
      </c>
      <c r="D7" s="4"/>
      <c r="E7" s="4"/>
      <c r="F7" s="175"/>
    </row>
    <row r="8" spans="1:8" ht="202.5" customHeight="1" x14ac:dyDescent="0.25">
      <c r="A8" s="5">
        <v>3</v>
      </c>
      <c r="B8" s="3" t="s">
        <v>18</v>
      </c>
      <c r="C8" s="4">
        <v>2590</v>
      </c>
      <c r="D8" s="4"/>
      <c r="E8" s="4"/>
      <c r="F8" s="3" t="s">
        <v>8</v>
      </c>
    </row>
    <row r="9" spans="1:8" ht="197.25" customHeight="1" x14ac:dyDescent="0.25">
      <c r="A9" s="5">
        <v>4</v>
      </c>
      <c r="B9" s="3" t="s">
        <v>19</v>
      </c>
      <c r="C9" s="4"/>
      <c r="D9" s="4">
        <v>325260</v>
      </c>
      <c r="E9" s="4"/>
      <c r="F9" s="3" t="s">
        <v>6</v>
      </c>
    </row>
    <row r="10" spans="1:8" ht="137.25" customHeight="1" x14ac:dyDescent="0.25">
      <c r="A10" s="5">
        <v>5</v>
      </c>
      <c r="B10" s="3" t="s">
        <v>21</v>
      </c>
      <c r="C10" s="4">
        <v>17805</v>
      </c>
      <c r="D10" s="4"/>
      <c r="E10" s="4"/>
      <c r="F10" s="3" t="s">
        <v>11</v>
      </c>
    </row>
    <row r="11" spans="1:8" ht="77.25" customHeight="1" x14ac:dyDescent="0.25">
      <c r="A11" s="5">
        <v>6</v>
      </c>
      <c r="B11" s="3" t="s">
        <v>20</v>
      </c>
      <c r="C11" s="4"/>
      <c r="D11" s="4"/>
      <c r="E11" s="4">
        <v>177.8</v>
      </c>
      <c r="F11" s="3" t="s">
        <v>9</v>
      </c>
    </row>
    <row r="12" spans="1:8" x14ac:dyDescent="0.25">
      <c r="A12" s="2"/>
      <c r="B12" s="6" t="s">
        <v>10</v>
      </c>
      <c r="C12" s="7">
        <f>SUM(C6:C11)</f>
        <v>231010</v>
      </c>
      <c r="D12" s="7">
        <f t="shared" ref="D12:E12" si="0">SUM(D6:D11)</f>
        <v>419200</v>
      </c>
      <c r="E12" s="7">
        <f t="shared" si="0"/>
        <v>177.8</v>
      </c>
      <c r="F12" s="1"/>
    </row>
    <row r="13" spans="1:8" ht="53.25" customHeight="1" x14ac:dyDescent="0.25"/>
    <row r="14" spans="1:8" ht="48.75" customHeight="1" x14ac:dyDescent="0.25">
      <c r="B14" s="167" t="s">
        <v>12</v>
      </c>
      <c r="C14" s="168"/>
      <c r="D14" s="8"/>
      <c r="E14" s="8"/>
      <c r="F14" s="9" t="s">
        <v>13</v>
      </c>
    </row>
  </sheetData>
  <mergeCells count="7">
    <mergeCell ref="A2:F2"/>
    <mergeCell ref="B14:C14"/>
    <mergeCell ref="B4:B5"/>
    <mergeCell ref="C4:E4"/>
    <mergeCell ref="F4:F5"/>
    <mergeCell ref="A4:A5"/>
    <mergeCell ref="F6:F7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X78"/>
  <sheetViews>
    <sheetView topLeftCell="A50" workbookViewId="0">
      <selection activeCell="H53" activeCellId="1" sqref="A53:G55 H53:H55"/>
    </sheetView>
  </sheetViews>
  <sheetFormatPr defaultRowHeight="15" x14ac:dyDescent="0.25"/>
  <cols>
    <col min="2" max="3" width="0" hidden="1" customWidth="1"/>
    <col min="4" max="4" width="43.28515625" customWidth="1"/>
    <col min="5" max="6" width="14.140625" customWidth="1"/>
    <col min="7" max="7" width="13.42578125" customWidth="1"/>
    <col min="8" max="8" width="16.28515625" customWidth="1"/>
    <col min="10" max="10" width="13.5703125" bestFit="1" customWidth="1"/>
    <col min="12" max="12" width="13.5703125" bestFit="1" customWidth="1"/>
    <col min="14" max="14" width="13.5703125" bestFit="1" customWidth="1"/>
    <col min="15" max="15" width="13.42578125" customWidth="1"/>
    <col min="16" max="16" width="19.42578125" hidden="1" customWidth="1"/>
    <col min="17" max="17" width="9.140625" customWidth="1"/>
    <col min="18" max="18" width="11.28515625" bestFit="1" customWidth="1"/>
    <col min="20" max="20" width="11.28515625" bestFit="1" customWidth="1"/>
    <col min="22" max="22" width="11.28515625" bestFit="1" customWidth="1"/>
    <col min="23" max="23" width="11.7109375" customWidth="1"/>
    <col min="24" max="24" width="13.7109375" style="59" customWidth="1"/>
  </cols>
  <sheetData>
    <row r="1" spans="1:22" x14ac:dyDescent="0.25">
      <c r="L1" s="41"/>
      <c r="M1" s="41"/>
      <c r="N1" s="41"/>
      <c r="O1" s="41"/>
    </row>
    <row r="2" spans="1:22" ht="15" customHeight="1" x14ac:dyDescent="0.25">
      <c r="A2" s="199" t="s">
        <v>138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  <c r="T2" s="199"/>
      <c r="U2" s="199"/>
      <c r="V2" s="199"/>
    </row>
    <row r="3" spans="1:22" ht="65.25" customHeight="1" x14ac:dyDescent="0.25">
      <c r="A3" s="199"/>
      <c r="B3" s="199"/>
      <c r="C3" s="199"/>
      <c r="D3" s="199"/>
      <c r="E3" s="199"/>
      <c r="F3" s="199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/>
      <c r="T3" s="199"/>
      <c r="U3" s="199"/>
      <c r="V3" s="199"/>
    </row>
    <row r="4" spans="1:22" ht="15" hidden="1" customHeight="1" x14ac:dyDescent="0.25">
      <c r="A4" s="185" t="s">
        <v>115</v>
      </c>
      <c r="B4" s="185"/>
      <c r="C4" s="185"/>
      <c r="D4" s="185"/>
      <c r="E4" s="185"/>
      <c r="F4" s="185"/>
      <c r="G4" s="185"/>
      <c r="H4" s="185"/>
      <c r="I4" s="185"/>
      <c r="J4" s="185"/>
      <c r="K4" s="185"/>
      <c r="L4" s="185"/>
      <c r="M4" s="185"/>
      <c r="N4" s="185"/>
      <c r="O4" s="116"/>
      <c r="P4" s="19"/>
    </row>
    <row r="5" spans="1:22" hidden="1" x14ac:dyDescent="0.25">
      <c r="A5" s="178" t="s">
        <v>5</v>
      </c>
      <c r="B5" s="180" t="s">
        <v>66</v>
      </c>
      <c r="C5" s="180" t="s">
        <v>67</v>
      </c>
      <c r="D5" s="178" t="s">
        <v>22</v>
      </c>
      <c r="E5" s="117"/>
      <c r="F5" s="117"/>
      <c r="G5" s="117"/>
      <c r="H5" s="117"/>
      <c r="I5" s="178" t="s">
        <v>23</v>
      </c>
      <c r="J5" s="179"/>
      <c r="K5" s="178" t="s">
        <v>24</v>
      </c>
      <c r="L5" s="179"/>
      <c r="M5" s="178" t="s">
        <v>25</v>
      </c>
      <c r="N5" s="179"/>
      <c r="O5" s="47"/>
      <c r="P5" s="180" t="s">
        <v>26</v>
      </c>
    </row>
    <row r="6" spans="1:22" hidden="1" x14ac:dyDescent="0.25">
      <c r="A6" s="179"/>
      <c r="B6" s="181"/>
      <c r="C6" s="181"/>
      <c r="D6" s="179"/>
      <c r="E6" s="118"/>
      <c r="F6" s="118"/>
      <c r="G6" s="118"/>
      <c r="H6" s="118"/>
      <c r="I6" s="117" t="s">
        <v>27</v>
      </c>
      <c r="J6" s="117" t="s">
        <v>29</v>
      </c>
      <c r="K6" s="117" t="s">
        <v>27</v>
      </c>
      <c r="L6" s="117" t="s">
        <v>29</v>
      </c>
      <c r="M6" s="117" t="s">
        <v>27</v>
      </c>
      <c r="N6" s="117" t="s">
        <v>29</v>
      </c>
      <c r="O6" s="119"/>
      <c r="P6" s="181"/>
    </row>
    <row r="7" spans="1:22" ht="15.75" hidden="1" x14ac:dyDescent="0.25">
      <c r="A7" s="35">
        <v>1</v>
      </c>
      <c r="B7" s="35">
        <v>241</v>
      </c>
      <c r="C7" s="35">
        <v>611</v>
      </c>
      <c r="D7" s="22" t="s">
        <v>73</v>
      </c>
      <c r="E7" s="22"/>
      <c r="F7" s="22"/>
      <c r="G7" s="22"/>
      <c r="H7" s="22"/>
      <c r="I7" s="17"/>
      <c r="J7" s="27">
        <v>9066792</v>
      </c>
      <c r="K7" s="17"/>
      <c r="L7" s="27">
        <v>9066792</v>
      </c>
      <c r="M7" s="17"/>
      <c r="N7" s="27">
        <v>9066792</v>
      </c>
      <c r="O7" s="48"/>
    </row>
    <row r="8" spans="1:22" ht="25.5" hidden="1" x14ac:dyDescent="0.25">
      <c r="A8" s="186">
        <v>2</v>
      </c>
      <c r="B8" s="35">
        <v>241</v>
      </c>
      <c r="C8" s="35">
        <v>611</v>
      </c>
      <c r="D8" s="23" t="s">
        <v>74</v>
      </c>
      <c r="E8" s="23"/>
      <c r="F8" s="23"/>
      <c r="G8" s="23"/>
      <c r="H8" s="23"/>
      <c r="I8" s="17"/>
      <c r="J8" s="27">
        <v>5315016</v>
      </c>
      <c r="K8" s="17"/>
      <c r="L8" s="27">
        <v>5315016</v>
      </c>
      <c r="M8" s="17"/>
      <c r="N8" s="27">
        <v>5315016</v>
      </c>
      <c r="O8" s="48"/>
    </row>
    <row r="9" spans="1:22" ht="38.25" hidden="1" x14ac:dyDescent="0.25">
      <c r="A9" s="187"/>
      <c r="B9" s="35">
        <v>241</v>
      </c>
      <c r="C9" s="35">
        <v>611</v>
      </c>
      <c r="D9" s="24" t="s">
        <v>75</v>
      </c>
      <c r="E9" s="24"/>
      <c r="F9" s="24"/>
      <c r="G9" s="24"/>
      <c r="H9" s="24"/>
      <c r="I9" s="17"/>
      <c r="J9" s="28">
        <v>3751776</v>
      </c>
      <c r="K9" s="17"/>
      <c r="L9" s="28">
        <v>3751776</v>
      </c>
      <c r="M9" s="17"/>
      <c r="N9" s="28">
        <v>3751776</v>
      </c>
      <c r="O9" s="48"/>
    </row>
    <row r="10" spans="1:22" ht="15.75" hidden="1" x14ac:dyDescent="0.25">
      <c r="A10" s="35">
        <v>3</v>
      </c>
      <c r="B10" s="35">
        <v>241</v>
      </c>
      <c r="C10" s="35">
        <v>611</v>
      </c>
      <c r="D10" s="21" t="s">
        <v>76</v>
      </c>
      <c r="E10" s="21"/>
      <c r="F10" s="21"/>
      <c r="G10" s="21"/>
      <c r="H10" s="21"/>
      <c r="I10" s="17"/>
      <c r="J10" s="27">
        <v>0</v>
      </c>
      <c r="K10" s="17"/>
      <c r="L10" s="27">
        <v>0</v>
      </c>
      <c r="M10" s="17"/>
      <c r="N10" s="27">
        <v>0</v>
      </c>
      <c r="O10" s="48"/>
    </row>
    <row r="11" spans="1:22" ht="31.5" hidden="1" x14ac:dyDescent="0.25">
      <c r="A11" s="186">
        <v>4</v>
      </c>
      <c r="B11" s="35">
        <v>241</v>
      </c>
      <c r="C11" s="35">
        <v>611</v>
      </c>
      <c r="D11" s="21" t="s">
        <v>77</v>
      </c>
      <c r="E11" s="21"/>
      <c r="F11" s="21"/>
      <c r="G11" s="21"/>
      <c r="H11" s="21"/>
      <c r="I11" s="17"/>
      <c r="J11" s="27">
        <v>2738171.18</v>
      </c>
      <c r="K11" s="17"/>
      <c r="L11" s="27">
        <v>2738171.18</v>
      </c>
      <c r="M11" s="17"/>
      <c r="N11" s="27">
        <v>2738171.18</v>
      </c>
      <c r="O11" s="48"/>
    </row>
    <row r="12" spans="1:22" ht="25.5" hidden="1" x14ac:dyDescent="0.25">
      <c r="A12" s="188"/>
      <c r="B12" s="35">
        <v>241</v>
      </c>
      <c r="C12" s="35">
        <v>611</v>
      </c>
      <c r="D12" s="23" t="s">
        <v>74</v>
      </c>
      <c r="E12" s="23"/>
      <c r="F12" s="23"/>
      <c r="G12" s="23"/>
      <c r="H12" s="23"/>
      <c r="I12" s="17"/>
      <c r="J12" s="27">
        <v>1605134.83</v>
      </c>
      <c r="K12" s="17"/>
      <c r="L12" s="27">
        <v>1605134.83</v>
      </c>
      <c r="M12" s="17"/>
      <c r="N12" s="27">
        <v>1605134.83</v>
      </c>
      <c r="O12" s="48"/>
    </row>
    <row r="13" spans="1:22" ht="38.25" hidden="1" x14ac:dyDescent="0.25">
      <c r="A13" s="187"/>
      <c r="B13" s="35">
        <v>241</v>
      </c>
      <c r="C13" s="35">
        <v>611</v>
      </c>
      <c r="D13" s="24" t="s">
        <v>78</v>
      </c>
      <c r="E13" s="24"/>
      <c r="F13" s="24"/>
      <c r="G13" s="24"/>
      <c r="H13" s="24"/>
      <c r="I13" s="17"/>
      <c r="J13" s="27">
        <v>1133036.3500000001</v>
      </c>
      <c r="K13" s="17"/>
      <c r="L13" s="27">
        <v>1133036.3500000001</v>
      </c>
      <c r="M13" s="17"/>
      <c r="N13" s="27">
        <v>1133036.3500000001</v>
      </c>
      <c r="O13" s="48"/>
    </row>
    <row r="14" spans="1:22" ht="31.5" hidden="1" x14ac:dyDescent="0.25">
      <c r="A14" s="35">
        <v>5</v>
      </c>
      <c r="B14" s="35">
        <v>241</v>
      </c>
      <c r="C14" s="35">
        <v>611</v>
      </c>
      <c r="D14" s="21" t="s">
        <v>79</v>
      </c>
      <c r="E14" s="21"/>
      <c r="F14" s="21"/>
      <c r="G14" s="21"/>
      <c r="H14" s="21"/>
      <c r="I14" s="17"/>
      <c r="J14" s="27">
        <v>820116</v>
      </c>
      <c r="K14" s="17"/>
      <c r="L14" s="27">
        <v>820116</v>
      </c>
      <c r="M14" s="17"/>
      <c r="N14" s="27">
        <v>820116</v>
      </c>
      <c r="O14" s="48"/>
    </row>
    <row r="15" spans="1:22" ht="15.75" hidden="1" x14ac:dyDescent="0.25">
      <c r="A15" s="186">
        <v>6</v>
      </c>
      <c r="B15" s="35">
        <v>241</v>
      </c>
      <c r="C15" s="35">
        <v>611</v>
      </c>
      <c r="D15" s="21" t="s">
        <v>80</v>
      </c>
      <c r="E15" s="21"/>
      <c r="F15" s="21"/>
      <c r="G15" s="21"/>
      <c r="H15" s="21"/>
      <c r="I15" s="17"/>
      <c r="J15" s="27">
        <v>95023</v>
      </c>
      <c r="K15" s="17"/>
      <c r="L15" s="27">
        <v>95023</v>
      </c>
      <c r="M15" s="17"/>
      <c r="N15" s="27">
        <v>95023</v>
      </c>
      <c r="O15" s="48"/>
    </row>
    <row r="16" spans="1:22" ht="25.5" hidden="1" x14ac:dyDescent="0.25">
      <c r="A16" s="188"/>
      <c r="B16" s="35">
        <v>241</v>
      </c>
      <c r="C16" s="35">
        <v>611</v>
      </c>
      <c r="D16" s="23" t="s">
        <v>81</v>
      </c>
      <c r="E16" s="23"/>
      <c r="F16" s="23"/>
      <c r="G16" s="23"/>
      <c r="H16" s="23"/>
      <c r="I16" s="17"/>
      <c r="J16" s="29">
        <v>15576</v>
      </c>
      <c r="K16" s="17"/>
      <c r="L16" s="29">
        <v>15576</v>
      </c>
      <c r="M16" s="17"/>
      <c r="N16" s="29">
        <v>15576</v>
      </c>
      <c r="O16" s="49"/>
    </row>
    <row r="17" spans="1:15" hidden="1" x14ac:dyDescent="0.25">
      <c r="A17" s="188"/>
      <c r="B17" s="35">
        <v>241</v>
      </c>
      <c r="C17" s="35">
        <v>611</v>
      </c>
      <c r="D17" s="23" t="s">
        <v>82</v>
      </c>
      <c r="E17" s="23"/>
      <c r="F17" s="23"/>
      <c r="G17" s="23"/>
      <c r="H17" s="23"/>
      <c r="I17" s="17"/>
      <c r="J17" s="29">
        <v>13087</v>
      </c>
      <c r="K17" s="17"/>
      <c r="L17" s="29">
        <v>13087</v>
      </c>
      <c r="M17" s="17"/>
      <c r="N17" s="29">
        <v>13087</v>
      </c>
      <c r="O17" s="49"/>
    </row>
    <row r="18" spans="1:15" hidden="1" x14ac:dyDescent="0.25">
      <c r="A18" s="187"/>
      <c r="B18" s="35">
        <v>241</v>
      </c>
      <c r="C18" s="35">
        <v>611</v>
      </c>
      <c r="D18" s="23" t="s">
        <v>83</v>
      </c>
      <c r="E18" s="23"/>
      <c r="F18" s="23"/>
      <c r="G18" s="23"/>
      <c r="H18" s="23"/>
      <c r="I18" s="17"/>
      <c r="J18" s="30">
        <v>66360</v>
      </c>
      <c r="K18" s="17"/>
      <c r="L18" s="30">
        <v>66360</v>
      </c>
      <c r="M18" s="17"/>
      <c r="N18" s="30">
        <v>66360</v>
      </c>
      <c r="O18" s="49"/>
    </row>
    <row r="19" spans="1:15" ht="31.5" hidden="1" x14ac:dyDescent="0.25">
      <c r="A19" s="35">
        <v>7</v>
      </c>
      <c r="B19" s="35">
        <v>241</v>
      </c>
      <c r="C19" s="35">
        <v>611</v>
      </c>
      <c r="D19" s="21" t="s">
        <v>84</v>
      </c>
      <c r="E19" s="21"/>
      <c r="F19" s="21"/>
      <c r="G19" s="21"/>
      <c r="H19" s="21"/>
      <c r="I19" s="17"/>
      <c r="J19" s="27">
        <v>0</v>
      </c>
      <c r="K19" s="17"/>
      <c r="L19" s="27">
        <v>0</v>
      </c>
      <c r="M19" s="17"/>
      <c r="N19" s="27">
        <v>0</v>
      </c>
      <c r="O19" s="48"/>
    </row>
    <row r="20" spans="1:15" ht="31.5" hidden="1" x14ac:dyDescent="0.25">
      <c r="A20" s="186">
        <v>8</v>
      </c>
      <c r="B20" s="35">
        <v>241</v>
      </c>
      <c r="C20" s="35">
        <v>611</v>
      </c>
      <c r="D20" s="21" t="s">
        <v>85</v>
      </c>
      <c r="E20" s="21"/>
      <c r="F20" s="21"/>
      <c r="G20" s="21"/>
      <c r="H20" s="21"/>
      <c r="I20" s="17"/>
      <c r="J20" s="27">
        <v>440163</v>
      </c>
      <c r="K20" s="17"/>
      <c r="L20" s="27">
        <v>440163</v>
      </c>
      <c r="M20" s="17"/>
      <c r="N20" s="27">
        <v>440163</v>
      </c>
      <c r="O20" s="48"/>
    </row>
    <row r="21" spans="1:15" hidden="1" x14ac:dyDescent="0.25">
      <c r="A21" s="188"/>
      <c r="B21" s="35">
        <v>241</v>
      </c>
      <c r="C21" s="35">
        <v>611</v>
      </c>
      <c r="D21" s="23" t="s">
        <v>86</v>
      </c>
      <c r="E21" s="23"/>
      <c r="F21" s="23"/>
      <c r="G21" s="23"/>
      <c r="H21" s="23"/>
      <c r="I21" s="17"/>
      <c r="J21" s="29">
        <v>52814</v>
      </c>
      <c r="K21" s="17"/>
      <c r="L21" s="29">
        <v>52814</v>
      </c>
      <c r="M21" s="17"/>
      <c r="N21" s="29">
        <v>52814</v>
      </c>
      <c r="O21" s="49"/>
    </row>
    <row r="22" spans="1:15" hidden="1" x14ac:dyDescent="0.25">
      <c r="A22" s="188"/>
      <c r="B22" s="35">
        <v>241</v>
      </c>
      <c r="C22" s="35">
        <v>611</v>
      </c>
      <c r="D22" s="23" t="s">
        <v>87</v>
      </c>
      <c r="E22" s="23"/>
      <c r="F22" s="23"/>
      <c r="G22" s="23"/>
      <c r="H22" s="23"/>
      <c r="I22" s="17"/>
      <c r="J22" s="29">
        <v>380940</v>
      </c>
      <c r="K22" s="17"/>
      <c r="L22" s="29">
        <v>380940</v>
      </c>
      <c r="M22" s="17"/>
      <c r="N22" s="29">
        <v>380940</v>
      </c>
      <c r="O22" s="49"/>
    </row>
    <row r="23" spans="1:15" hidden="1" x14ac:dyDescent="0.25">
      <c r="A23" s="188"/>
      <c r="B23" s="35">
        <v>241</v>
      </c>
      <c r="C23" s="35">
        <v>611</v>
      </c>
      <c r="D23" s="23" t="s">
        <v>88</v>
      </c>
      <c r="E23" s="23"/>
      <c r="F23" s="23"/>
      <c r="G23" s="23"/>
      <c r="H23" s="23"/>
      <c r="I23" s="17"/>
      <c r="J23" s="29">
        <v>3755</v>
      </c>
      <c r="K23" s="17"/>
      <c r="L23" s="29">
        <v>3755</v>
      </c>
      <c r="M23" s="17"/>
      <c r="N23" s="29">
        <v>3755</v>
      </c>
      <c r="O23" s="49"/>
    </row>
    <row r="24" spans="1:15" ht="102" hidden="1" x14ac:dyDescent="0.25">
      <c r="A24" s="187"/>
      <c r="B24" s="35">
        <v>241</v>
      </c>
      <c r="C24" s="35">
        <v>611</v>
      </c>
      <c r="D24" s="24" t="s">
        <v>89</v>
      </c>
      <c r="E24" s="24"/>
      <c r="F24" s="24"/>
      <c r="G24" s="24"/>
      <c r="H24" s="24"/>
      <c r="I24" s="17"/>
      <c r="J24" s="31">
        <v>2654</v>
      </c>
      <c r="K24" s="17"/>
      <c r="L24" s="31">
        <v>2654</v>
      </c>
      <c r="M24" s="17"/>
      <c r="N24" s="31">
        <v>2654</v>
      </c>
      <c r="O24" s="50"/>
    </row>
    <row r="25" spans="1:15" ht="31.5" hidden="1" x14ac:dyDescent="0.25">
      <c r="A25" s="35">
        <v>9</v>
      </c>
      <c r="B25" s="35">
        <v>241</v>
      </c>
      <c r="C25" s="35">
        <v>611</v>
      </c>
      <c r="D25" s="21" t="s">
        <v>90</v>
      </c>
      <c r="E25" s="21"/>
      <c r="F25" s="21"/>
      <c r="G25" s="21"/>
      <c r="H25" s="21"/>
      <c r="I25" s="17"/>
      <c r="J25" s="27">
        <v>0</v>
      </c>
      <c r="K25" s="17"/>
      <c r="L25" s="27">
        <v>0</v>
      </c>
      <c r="M25" s="17"/>
      <c r="N25" s="27">
        <v>0</v>
      </c>
      <c r="O25" s="48"/>
    </row>
    <row r="26" spans="1:15" ht="47.25" hidden="1" x14ac:dyDescent="0.25">
      <c r="A26" s="186">
        <v>10</v>
      </c>
      <c r="B26" s="35">
        <v>241</v>
      </c>
      <c r="C26" s="35">
        <v>611</v>
      </c>
      <c r="D26" s="22" t="s">
        <v>91</v>
      </c>
      <c r="E26" s="22"/>
      <c r="F26" s="22"/>
      <c r="G26" s="22"/>
      <c r="H26" s="22"/>
      <c r="I26" s="17"/>
      <c r="J26" s="32">
        <v>98000</v>
      </c>
      <c r="K26" s="17"/>
      <c r="L26" s="32">
        <v>98000</v>
      </c>
      <c r="M26" s="17"/>
      <c r="N26" s="32">
        <v>98000</v>
      </c>
      <c r="O26" s="48"/>
    </row>
    <row r="27" spans="1:15" ht="78.75" hidden="1" x14ac:dyDescent="0.25">
      <c r="A27" s="188"/>
      <c r="B27" s="35">
        <v>241</v>
      </c>
      <c r="C27" s="35">
        <v>611</v>
      </c>
      <c r="D27" s="21" t="s">
        <v>92</v>
      </c>
      <c r="E27" s="21"/>
      <c r="F27" s="21"/>
      <c r="G27" s="21"/>
      <c r="H27" s="21"/>
      <c r="I27" s="17"/>
      <c r="J27" s="27">
        <v>98000</v>
      </c>
      <c r="K27" s="17"/>
      <c r="L27" s="27">
        <v>98000</v>
      </c>
      <c r="M27" s="17"/>
      <c r="N27" s="27">
        <v>98000</v>
      </c>
      <c r="O27" s="48"/>
    </row>
    <row r="28" spans="1:15" ht="38.25" hidden="1" x14ac:dyDescent="0.25">
      <c r="A28" s="188"/>
      <c r="B28" s="35">
        <v>241</v>
      </c>
      <c r="C28" s="35">
        <v>611</v>
      </c>
      <c r="D28" s="25" t="s">
        <v>93</v>
      </c>
      <c r="E28" s="25"/>
      <c r="F28" s="25"/>
      <c r="G28" s="25"/>
      <c r="H28" s="25"/>
      <c r="I28" s="17"/>
      <c r="J28" s="29">
        <v>50000</v>
      </c>
      <c r="K28" s="17"/>
      <c r="L28" s="29">
        <v>50000</v>
      </c>
      <c r="M28" s="17"/>
      <c r="N28" s="29">
        <v>50000</v>
      </c>
      <c r="O28" s="49"/>
    </row>
    <row r="29" spans="1:15" ht="25.5" hidden="1" x14ac:dyDescent="0.25">
      <c r="A29" s="187"/>
      <c r="B29" s="35">
        <v>241</v>
      </c>
      <c r="C29" s="35">
        <v>611</v>
      </c>
      <c r="D29" s="26" t="s">
        <v>94</v>
      </c>
      <c r="E29" s="26"/>
      <c r="F29" s="26"/>
      <c r="G29" s="26"/>
      <c r="H29" s="26"/>
      <c r="I29" s="17"/>
      <c r="J29" s="30">
        <v>48000</v>
      </c>
      <c r="K29" s="17"/>
      <c r="L29" s="30">
        <v>48000</v>
      </c>
      <c r="M29" s="17"/>
      <c r="N29" s="30">
        <v>48000</v>
      </c>
      <c r="O29" s="49"/>
    </row>
    <row r="30" spans="1:15" ht="31.5" hidden="1" x14ac:dyDescent="0.25">
      <c r="A30" s="186">
        <v>11</v>
      </c>
      <c r="B30" s="35">
        <v>241</v>
      </c>
      <c r="C30" s="35">
        <v>611</v>
      </c>
      <c r="D30" s="21" t="s">
        <v>95</v>
      </c>
      <c r="E30" s="21"/>
      <c r="F30" s="21"/>
      <c r="G30" s="21"/>
      <c r="H30" s="21"/>
      <c r="I30" s="17"/>
      <c r="J30" s="27">
        <v>186930</v>
      </c>
      <c r="K30" s="17"/>
      <c r="L30" s="27">
        <v>186930</v>
      </c>
      <c r="M30" s="17"/>
      <c r="N30" s="27">
        <v>186930</v>
      </c>
      <c r="O30" s="48"/>
    </row>
    <row r="31" spans="1:15" ht="47.25" hidden="1" x14ac:dyDescent="0.25">
      <c r="A31" s="188"/>
      <c r="B31" s="35">
        <v>241</v>
      </c>
      <c r="C31" s="35">
        <v>611</v>
      </c>
      <c r="D31" s="21" t="s">
        <v>96</v>
      </c>
      <c r="E31" s="21"/>
      <c r="F31" s="21"/>
      <c r="G31" s="21"/>
      <c r="H31" s="21"/>
      <c r="I31" s="17"/>
      <c r="J31" s="27">
        <v>186930</v>
      </c>
      <c r="K31" s="17"/>
      <c r="L31" s="27">
        <v>186930</v>
      </c>
      <c r="M31" s="17"/>
      <c r="N31" s="27">
        <v>186930</v>
      </c>
      <c r="O31" s="48"/>
    </row>
    <row r="32" spans="1:15" ht="25.5" hidden="1" x14ac:dyDescent="0.25">
      <c r="A32" s="188"/>
      <c r="B32" s="35">
        <v>241</v>
      </c>
      <c r="C32" s="35">
        <v>611</v>
      </c>
      <c r="D32" s="23" t="s">
        <v>97</v>
      </c>
      <c r="E32" s="23"/>
      <c r="F32" s="23"/>
      <c r="G32" s="23"/>
      <c r="H32" s="23"/>
      <c r="I32" s="17"/>
      <c r="J32" s="33">
        <v>73080</v>
      </c>
      <c r="K32" s="17"/>
      <c r="L32" s="33">
        <v>73080</v>
      </c>
      <c r="M32" s="17"/>
      <c r="N32" s="33">
        <v>73080</v>
      </c>
      <c r="O32" s="51"/>
    </row>
    <row r="33" spans="1:24" ht="38.25" hidden="1" x14ac:dyDescent="0.25">
      <c r="A33" s="188"/>
      <c r="B33" s="35">
        <v>241</v>
      </c>
      <c r="C33" s="35">
        <v>611</v>
      </c>
      <c r="D33" s="23" t="s">
        <v>98</v>
      </c>
      <c r="E33" s="23"/>
      <c r="F33" s="23"/>
      <c r="G33" s="23"/>
      <c r="H33" s="23"/>
      <c r="I33" s="17"/>
      <c r="J33" s="33">
        <v>13850</v>
      </c>
      <c r="K33" s="17"/>
      <c r="L33" s="33">
        <v>13850</v>
      </c>
      <c r="M33" s="17"/>
      <c r="N33" s="33">
        <v>13850</v>
      </c>
      <c r="O33" s="51"/>
    </row>
    <row r="34" spans="1:24" ht="38.25" hidden="1" x14ac:dyDescent="0.25">
      <c r="A34" s="187"/>
      <c r="B34" s="35">
        <v>241</v>
      </c>
      <c r="C34" s="35">
        <v>611</v>
      </c>
      <c r="D34" s="23" t="s">
        <v>99</v>
      </c>
      <c r="E34" s="23"/>
      <c r="F34" s="23"/>
      <c r="G34" s="23"/>
      <c r="H34" s="23"/>
      <c r="I34" s="17"/>
      <c r="J34" s="33">
        <v>100000</v>
      </c>
      <c r="K34" s="17"/>
      <c r="L34" s="33">
        <v>100000</v>
      </c>
      <c r="M34" s="17"/>
      <c r="N34" s="33">
        <v>100000</v>
      </c>
      <c r="O34" s="51"/>
    </row>
    <row r="35" spans="1:24" ht="31.5" hidden="1" x14ac:dyDescent="0.25">
      <c r="A35" s="35">
        <v>12</v>
      </c>
      <c r="B35" s="35">
        <v>241</v>
      </c>
      <c r="C35" s="35">
        <v>611</v>
      </c>
      <c r="D35" s="21" t="s">
        <v>100</v>
      </c>
      <c r="E35" s="21"/>
      <c r="F35" s="21"/>
      <c r="G35" s="21"/>
      <c r="H35" s="21"/>
      <c r="I35" s="17"/>
      <c r="J35" s="27">
        <v>674927.04</v>
      </c>
      <c r="K35" s="17"/>
      <c r="L35" s="27">
        <v>674927.04</v>
      </c>
      <c r="M35" s="17"/>
      <c r="N35" s="27">
        <v>674927.04</v>
      </c>
      <c r="O35" s="48"/>
    </row>
    <row r="36" spans="1:24" ht="63" hidden="1" x14ac:dyDescent="0.25">
      <c r="A36" s="186">
        <v>13</v>
      </c>
      <c r="B36" s="35">
        <v>241</v>
      </c>
      <c r="C36" s="35">
        <v>611</v>
      </c>
      <c r="D36" s="21" t="s">
        <v>101</v>
      </c>
      <c r="E36" s="21"/>
      <c r="F36" s="21"/>
      <c r="G36" s="21"/>
      <c r="H36" s="21"/>
      <c r="I36" s="17"/>
      <c r="J36" s="27">
        <v>674927.04</v>
      </c>
      <c r="K36" s="17"/>
      <c r="L36" s="27">
        <v>674927.04</v>
      </c>
      <c r="M36" s="17"/>
      <c r="N36" s="27">
        <v>674927.04</v>
      </c>
      <c r="O36" s="48"/>
    </row>
    <row r="37" spans="1:24" hidden="1" x14ac:dyDescent="0.25">
      <c r="A37" s="188"/>
      <c r="B37" s="35">
        <v>241</v>
      </c>
      <c r="C37" s="35">
        <v>611</v>
      </c>
      <c r="D37" s="23" t="s">
        <v>102</v>
      </c>
      <c r="E37" s="23"/>
      <c r="F37" s="23"/>
      <c r="G37" s="23"/>
      <c r="H37" s="23"/>
      <c r="I37" s="17"/>
      <c r="J37" s="33">
        <v>9936.56</v>
      </c>
      <c r="K37" s="17"/>
      <c r="L37" s="33">
        <v>9936.56</v>
      </c>
      <c r="M37" s="17"/>
      <c r="N37" s="33">
        <v>9936.56</v>
      </c>
      <c r="O37" s="51"/>
    </row>
    <row r="38" spans="1:24" hidden="1" x14ac:dyDescent="0.25">
      <c r="A38" s="187"/>
      <c r="B38" s="35">
        <v>241</v>
      </c>
      <c r="C38" s="35">
        <v>611</v>
      </c>
      <c r="D38" s="23" t="s">
        <v>103</v>
      </c>
      <c r="E38" s="23"/>
      <c r="F38" s="23"/>
      <c r="G38" s="23"/>
      <c r="H38" s="23"/>
      <c r="I38" s="17"/>
      <c r="J38" s="33">
        <v>664990.48</v>
      </c>
      <c r="K38" s="17"/>
      <c r="L38" s="33">
        <v>664990.48</v>
      </c>
      <c r="M38" s="17"/>
      <c r="N38" s="33">
        <v>664990.48</v>
      </c>
      <c r="O38" s="51"/>
    </row>
    <row r="39" spans="1:24" ht="15.75" hidden="1" x14ac:dyDescent="0.25">
      <c r="A39" s="35">
        <v>14</v>
      </c>
      <c r="B39" s="35">
        <v>241</v>
      </c>
      <c r="C39" s="35">
        <v>611</v>
      </c>
      <c r="D39" s="21" t="s">
        <v>104</v>
      </c>
      <c r="E39" s="21"/>
      <c r="F39" s="21"/>
      <c r="G39" s="21"/>
      <c r="H39" s="21"/>
      <c r="I39" s="17"/>
      <c r="J39" s="27">
        <v>171884</v>
      </c>
      <c r="K39" s="17"/>
      <c r="L39" s="27">
        <v>171884</v>
      </c>
      <c r="M39" s="17"/>
      <c r="N39" s="27">
        <v>171884</v>
      </c>
      <c r="O39" s="48"/>
    </row>
    <row r="40" spans="1:24" ht="94.5" hidden="1" x14ac:dyDescent="0.25">
      <c r="A40" s="186">
        <v>15</v>
      </c>
      <c r="B40" s="35">
        <v>241</v>
      </c>
      <c r="C40" s="35">
        <v>611</v>
      </c>
      <c r="D40" s="21" t="s">
        <v>105</v>
      </c>
      <c r="E40" s="21"/>
      <c r="F40" s="21"/>
      <c r="G40" s="21"/>
      <c r="H40" s="21"/>
      <c r="I40" s="17"/>
      <c r="J40" s="27">
        <v>50000</v>
      </c>
      <c r="K40" s="17"/>
      <c r="L40" s="27">
        <v>50000</v>
      </c>
      <c r="M40" s="17"/>
      <c r="N40" s="27">
        <v>50000</v>
      </c>
      <c r="O40" s="48"/>
    </row>
    <row r="41" spans="1:24" ht="31.5" hidden="1" x14ac:dyDescent="0.25">
      <c r="A41" s="187">
        <v>35</v>
      </c>
      <c r="B41" s="35">
        <v>241</v>
      </c>
      <c r="C41" s="35">
        <v>611</v>
      </c>
      <c r="D41" s="21" t="s">
        <v>106</v>
      </c>
      <c r="E41" s="21"/>
      <c r="F41" s="21"/>
      <c r="G41" s="21"/>
      <c r="H41" s="21"/>
      <c r="I41" s="17"/>
      <c r="J41" s="27">
        <v>50000</v>
      </c>
      <c r="K41" s="17"/>
      <c r="L41" s="27">
        <v>50000</v>
      </c>
      <c r="M41" s="17"/>
      <c r="N41" s="27">
        <v>50000</v>
      </c>
      <c r="O41" s="48"/>
    </row>
    <row r="42" spans="1:24" ht="47.25" hidden="1" x14ac:dyDescent="0.25">
      <c r="A42" s="186">
        <v>16</v>
      </c>
      <c r="B42" s="35">
        <v>241</v>
      </c>
      <c r="C42" s="35">
        <v>611</v>
      </c>
      <c r="D42" s="22" t="s">
        <v>107</v>
      </c>
      <c r="E42" s="22"/>
      <c r="F42" s="22"/>
      <c r="G42" s="22"/>
      <c r="H42" s="22"/>
      <c r="I42" s="17"/>
      <c r="J42" s="32">
        <v>121884</v>
      </c>
      <c r="K42" s="17"/>
      <c r="L42" s="32">
        <v>121884</v>
      </c>
      <c r="M42" s="17"/>
      <c r="N42" s="32">
        <v>121884</v>
      </c>
      <c r="O42" s="48"/>
    </row>
    <row r="43" spans="1:24" ht="31.5" hidden="1" x14ac:dyDescent="0.25">
      <c r="A43" s="188"/>
      <c r="B43" s="35">
        <v>241</v>
      </c>
      <c r="C43" s="35">
        <v>611</v>
      </c>
      <c r="D43" s="21" t="s">
        <v>108</v>
      </c>
      <c r="E43" s="21"/>
      <c r="F43" s="21"/>
      <c r="G43" s="21"/>
      <c r="H43" s="21"/>
      <c r="I43" s="17"/>
      <c r="J43" s="34">
        <v>89984</v>
      </c>
      <c r="K43" s="17"/>
      <c r="L43" s="34">
        <v>89984</v>
      </c>
      <c r="M43" s="17"/>
      <c r="N43" s="34">
        <v>89984</v>
      </c>
      <c r="O43" s="52"/>
    </row>
    <row r="44" spans="1:24" ht="31.5" hidden="1" x14ac:dyDescent="0.25">
      <c r="A44" s="188"/>
      <c r="B44" s="35">
        <v>241</v>
      </c>
      <c r="C44" s="35">
        <v>611</v>
      </c>
      <c r="D44" s="21" t="s">
        <v>109</v>
      </c>
      <c r="E44" s="21"/>
      <c r="F44" s="21"/>
      <c r="G44" s="21"/>
      <c r="H44" s="21"/>
      <c r="I44" s="17"/>
      <c r="J44" s="27">
        <v>31900</v>
      </c>
      <c r="K44" s="17"/>
      <c r="L44" s="27">
        <v>31900</v>
      </c>
      <c r="M44" s="17"/>
      <c r="N44" s="27">
        <v>31900</v>
      </c>
      <c r="O44" s="48"/>
    </row>
    <row r="45" spans="1:24" ht="25.5" hidden="1" x14ac:dyDescent="0.25">
      <c r="A45" s="187"/>
      <c r="B45" s="35">
        <v>241</v>
      </c>
      <c r="C45" s="35">
        <v>611</v>
      </c>
      <c r="D45" s="23" t="s">
        <v>110</v>
      </c>
      <c r="E45" s="23"/>
      <c r="F45" s="23"/>
      <c r="G45" s="23"/>
      <c r="H45" s="23"/>
      <c r="I45" s="17"/>
      <c r="J45" s="33">
        <v>31900</v>
      </c>
      <c r="K45" s="17"/>
      <c r="L45" s="33">
        <v>31900</v>
      </c>
      <c r="M45" s="17"/>
      <c r="N45" s="33">
        <v>31900</v>
      </c>
      <c r="O45" s="51"/>
    </row>
    <row r="46" spans="1:24" hidden="1" x14ac:dyDescent="0.25">
      <c r="A46" s="182" t="s">
        <v>64</v>
      </c>
      <c r="B46" s="183"/>
      <c r="C46" s="183"/>
      <c r="D46" s="184"/>
      <c r="E46" s="120"/>
      <c r="F46" s="120"/>
      <c r="G46" s="120"/>
      <c r="H46" s="120"/>
      <c r="I46" s="11" t="s">
        <v>65</v>
      </c>
      <c r="J46" s="37">
        <v>13471890.220000001</v>
      </c>
      <c r="K46" s="11" t="s">
        <v>65</v>
      </c>
      <c r="L46" s="37">
        <v>13471890.220000001</v>
      </c>
      <c r="M46" s="11" t="s">
        <v>65</v>
      </c>
      <c r="N46" s="37">
        <v>13471890.220000001</v>
      </c>
      <c r="O46" s="53"/>
    </row>
    <row r="47" spans="1:24" ht="15" customHeight="1" x14ac:dyDescent="0.25">
      <c r="A47" s="200" t="s">
        <v>184</v>
      </c>
      <c r="B47" s="201"/>
      <c r="C47" s="201"/>
      <c r="D47" s="201"/>
      <c r="E47" s="201"/>
      <c r="F47" s="201"/>
      <c r="G47" s="201"/>
      <c r="H47" s="201"/>
      <c r="I47" s="201"/>
      <c r="J47" s="201"/>
      <c r="K47" s="201"/>
      <c r="L47" s="201"/>
      <c r="M47" s="201"/>
      <c r="N47" s="201"/>
      <c r="O47" s="201"/>
      <c r="P47" s="201"/>
      <c r="Q47" s="201"/>
      <c r="R47" s="201"/>
      <c r="S47" s="201"/>
      <c r="T47" s="201"/>
      <c r="U47" s="201"/>
      <c r="V47" s="201"/>
    </row>
    <row r="48" spans="1:24" ht="15" customHeight="1" x14ac:dyDescent="0.25">
      <c r="A48" s="178" t="s">
        <v>5</v>
      </c>
      <c r="B48" s="180" t="s">
        <v>66</v>
      </c>
      <c r="C48" s="180" t="s">
        <v>67</v>
      </c>
      <c r="D48" s="178" t="s">
        <v>175</v>
      </c>
      <c r="E48" s="180" t="s">
        <v>182</v>
      </c>
      <c r="F48" s="180" t="s">
        <v>187</v>
      </c>
      <c r="G48" s="180" t="s">
        <v>191</v>
      </c>
      <c r="H48" s="180" t="s">
        <v>157</v>
      </c>
      <c r="I48" s="178" t="s">
        <v>23</v>
      </c>
      <c r="J48" s="179"/>
      <c r="K48" s="178" t="s">
        <v>24</v>
      </c>
      <c r="L48" s="179"/>
      <c r="M48" s="178" t="s">
        <v>25</v>
      </c>
      <c r="N48" s="179"/>
      <c r="O48" s="180" t="s">
        <v>165</v>
      </c>
      <c r="P48" s="180" t="s">
        <v>26</v>
      </c>
      <c r="Q48" s="178" t="s">
        <v>135</v>
      </c>
      <c r="R48" s="179"/>
      <c r="S48" s="178" t="s">
        <v>136</v>
      </c>
      <c r="T48" s="179"/>
      <c r="U48" s="178" t="s">
        <v>137</v>
      </c>
      <c r="V48" s="179"/>
      <c r="W48" s="180" t="s">
        <v>166</v>
      </c>
      <c r="X48" s="180" t="s">
        <v>164</v>
      </c>
    </row>
    <row r="49" spans="1:24" ht="25.5" x14ac:dyDescent="0.25">
      <c r="A49" s="179"/>
      <c r="B49" s="181"/>
      <c r="C49" s="181"/>
      <c r="D49" s="179"/>
      <c r="E49" s="181"/>
      <c r="F49" s="181"/>
      <c r="G49" s="181"/>
      <c r="H49" s="181"/>
      <c r="I49" s="117" t="s">
        <v>27</v>
      </c>
      <c r="J49" s="117" t="s">
        <v>158</v>
      </c>
      <c r="K49" s="117" t="s">
        <v>27</v>
      </c>
      <c r="L49" s="117" t="s">
        <v>158</v>
      </c>
      <c r="M49" s="117" t="s">
        <v>27</v>
      </c>
      <c r="N49" s="117" t="s">
        <v>158</v>
      </c>
      <c r="O49" s="181"/>
      <c r="P49" s="181"/>
      <c r="Q49" s="117" t="s">
        <v>27</v>
      </c>
      <c r="R49" s="117" t="s">
        <v>158</v>
      </c>
      <c r="S49" s="117" t="s">
        <v>27</v>
      </c>
      <c r="T49" s="117" t="s">
        <v>158</v>
      </c>
      <c r="U49" s="117" t="s">
        <v>27</v>
      </c>
      <c r="V49" s="117" t="s">
        <v>158</v>
      </c>
      <c r="W49" s="181"/>
      <c r="X49" s="181"/>
    </row>
    <row r="50" spans="1:24" s="59" customFormat="1" ht="42.75" x14ac:dyDescent="0.25">
      <c r="A50" s="54" t="s">
        <v>144</v>
      </c>
      <c r="B50" s="54">
        <v>241</v>
      </c>
      <c r="C50" s="54">
        <v>612</v>
      </c>
      <c r="D50" s="6" t="s">
        <v>207</v>
      </c>
      <c r="E50" s="55">
        <f>F50+G50</f>
        <v>2686</v>
      </c>
      <c r="F50" s="55">
        <f>F51+F52</f>
        <v>522</v>
      </c>
      <c r="G50" s="55">
        <f>G51+G52</f>
        <v>2164</v>
      </c>
      <c r="H50" s="202" t="s">
        <v>206</v>
      </c>
      <c r="I50" s="56" t="s">
        <v>130</v>
      </c>
      <c r="J50" s="56" t="s">
        <v>130</v>
      </c>
      <c r="K50" s="56" t="s">
        <v>130</v>
      </c>
      <c r="L50" s="56" t="s">
        <v>130</v>
      </c>
      <c r="M50" s="57" t="s">
        <v>130</v>
      </c>
      <c r="N50" s="57" t="s">
        <v>130</v>
      </c>
      <c r="O50" s="100"/>
      <c r="P50" s="58"/>
      <c r="Q50" s="54" t="s">
        <v>130</v>
      </c>
      <c r="R50" s="54" t="s">
        <v>130</v>
      </c>
      <c r="S50" s="54" t="s">
        <v>130</v>
      </c>
      <c r="T50" s="54" t="s">
        <v>130</v>
      </c>
      <c r="U50" s="54" t="s">
        <v>130</v>
      </c>
      <c r="V50" s="54" t="s">
        <v>130</v>
      </c>
      <c r="W50" s="54" t="s">
        <v>130</v>
      </c>
      <c r="X50" s="122">
        <f>X51+X52</f>
        <v>462220</v>
      </c>
    </row>
    <row r="51" spans="1:24" s="86" customFormat="1" x14ac:dyDescent="0.25">
      <c r="A51" s="78" t="s">
        <v>141</v>
      </c>
      <c r="B51" s="78"/>
      <c r="C51" s="78"/>
      <c r="D51" s="79" t="s">
        <v>159</v>
      </c>
      <c r="E51" s="80">
        <f t="shared" ref="E51:E58" si="0">F51+G51</f>
        <v>1422</v>
      </c>
      <c r="F51" s="80">
        <v>379</v>
      </c>
      <c r="G51" s="80">
        <f>688+355</f>
        <v>1043</v>
      </c>
      <c r="H51" s="203"/>
      <c r="I51" s="90">
        <v>70</v>
      </c>
      <c r="J51" s="92">
        <f>320*70</f>
        <v>22400</v>
      </c>
      <c r="K51" s="90">
        <v>301</v>
      </c>
      <c r="L51" s="92">
        <f>320*K51</f>
        <v>96320</v>
      </c>
      <c r="M51" s="90">
        <v>583</v>
      </c>
      <c r="N51" s="92">
        <f>583*320</f>
        <v>186560</v>
      </c>
      <c r="O51" s="101">
        <f>L51+J51+N51</f>
        <v>305280</v>
      </c>
      <c r="P51" s="83"/>
      <c r="Q51" s="78">
        <v>691</v>
      </c>
      <c r="R51" s="85">
        <f>Q51*320</f>
        <v>221120</v>
      </c>
      <c r="S51" s="78" t="s">
        <v>130</v>
      </c>
      <c r="T51" s="78" t="s">
        <v>130</v>
      </c>
      <c r="U51" s="78" t="s">
        <v>130</v>
      </c>
      <c r="V51" s="78" t="s">
        <v>130</v>
      </c>
      <c r="W51" s="78" t="s">
        <v>130</v>
      </c>
      <c r="X51" s="85">
        <f>O51</f>
        <v>305280</v>
      </c>
    </row>
    <row r="52" spans="1:24" s="86" customFormat="1" x14ac:dyDescent="0.25">
      <c r="A52" s="78" t="s">
        <v>142</v>
      </c>
      <c r="B52" s="78"/>
      <c r="C52" s="78"/>
      <c r="D52" s="79" t="s">
        <v>160</v>
      </c>
      <c r="E52" s="80">
        <f t="shared" si="0"/>
        <v>1264</v>
      </c>
      <c r="F52" s="80">
        <v>143</v>
      </c>
      <c r="G52" s="80">
        <f>280+280+280+281</f>
        <v>1121</v>
      </c>
      <c r="H52" s="204"/>
      <c r="I52" s="81" t="s">
        <v>130</v>
      </c>
      <c r="J52" s="81" t="s">
        <v>130</v>
      </c>
      <c r="K52" s="81" t="s">
        <v>130</v>
      </c>
      <c r="L52" s="81" t="s">
        <v>130</v>
      </c>
      <c r="M52" s="82" t="s">
        <v>130</v>
      </c>
      <c r="N52" s="82" t="s">
        <v>130</v>
      </c>
      <c r="O52" s="100" t="str">
        <f>N52</f>
        <v>х</v>
      </c>
      <c r="P52" s="83"/>
      <c r="Q52" s="78">
        <v>373</v>
      </c>
      <c r="R52" s="85">
        <f>Q52*140</f>
        <v>52220</v>
      </c>
      <c r="S52" s="78">
        <v>374</v>
      </c>
      <c r="T52" s="85">
        <f>S52*140</f>
        <v>52360</v>
      </c>
      <c r="U52" s="78">
        <v>374</v>
      </c>
      <c r="V52" s="85">
        <f>U52*140</f>
        <v>52360</v>
      </c>
      <c r="W52" s="85">
        <f>V52+T52+R52</f>
        <v>156940</v>
      </c>
      <c r="X52" s="85">
        <f>V52+T52+R52</f>
        <v>156940</v>
      </c>
    </row>
    <row r="53" spans="1:24" s="59" customFormat="1" ht="42.75" x14ac:dyDescent="0.25">
      <c r="A53" s="54" t="s">
        <v>143</v>
      </c>
      <c r="B53" s="54">
        <v>241</v>
      </c>
      <c r="C53" s="54">
        <v>612</v>
      </c>
      <c r="D53" s="6" t="s">
        <v>155</v>
      </c>
      <c r="E53" s="55">
        <f t="shared" si="0"/>
        <v>1643</v>
      </c>
      <c r="F53" s="55">
        <f>F54+F55</f>
        <v>114</v>
      </c>
      <c r="G53" s="55">
        <f>G54+G55</f>
        <v>1529</v>
      </c>
      <c r="H53" s="202">
        <v>260</v>
      </c>
      <c r="I53" s="56" t="s">
        <v>130</v>
      </c>
      <c r="J53" s="56" t="s">
        <v>130</v>
      </c>
      <c r="K53" s="56" t="s">
        <v>130</v>
      </c>
      <c r="L53" s="56" t="s">
        <v>130</v>
      </c>
      <c r="M53" s="57" t="s">
        <v>130</v>
      </c>
      <c r="N53" s="57" t="s">
        <v>130</v>
      </c>
      <c r="O53" s="100" t="s">
        <v>130</v>
      </c>
      <c r="P53" s="58"/>
      <c r="Q53" s="54" t="s">
        <v>130</v>
      </c>
      <c r="R53" s="54" t="s">
        <v>130</v>
      </c>
      <c r="S53" s="54" t="s">
        <v>130</v>
      </c>
      <c r="T53" s="54" t="s">
        <v>130</v>
      </c>
      <c r="U53" s="54" t="s">
        <v>130</v>
      </c>
      <c r="V53" s="54" t="s">
        <v>130</v>
      </c>
      <c r="W53" s="60">
        <f>W54+W55</f>
        <v>397540</v>
      </c>
      <c r="X53" s="122">
        <f>W54+W55</f>
        <v>397540</v>
      </c>
    </row>
    <row r="54" spans="1:24" s="86" customFormat="1" x14ac:dyDescent="0.25">
      <c r="A54" s="78" t="s">
        <v>146</v>
      </c>
      <c r="B54" s="78"/>
      <c r="C54" s="78"/>
      <c r="D54" s="79" t="s">
        <v>159</v>
      </c>
      <c r="E54" s="80">
        <f t="shared" si="0"/>
        <v>379</v>
      </c>
      <c r="F54" s="80">
        <v>112</v>
      </c>
      <c r="G54" s="80">
        <v>267</v>
      </c>
      <c r="H54" s="203"/>
      <c r="I54" s="81" t="s">
        <v>130</v>
      </c>
      <c r="J54" s="81" t="s">
        <v>130</v>
      </c>
      <c r="K54" s="81" t="s">
        <v>130</v>
      </c>
      <c r="L54" s="81" t="s">
        <v>130</v>
      </c>
      <c r="M54" s="82" t="s">
        <v>130</v>
      </c>
      <c r="N54" s="88" t="s">
        <v>130</v>
      </c>
      <c r="O54" s="101" t="str">
        <f>N54</f>
        <v>х</v>
      </c>
      <c r="P54" s="83"/>
      <c r="Q54" s="78">
        <v>267</v>
      </c>
      <c r="R54" s="85">
        <f>Q54*H53</f>
        <v>69420</v>
      </c>
      <c r="S54" s="78" t="s">
        <v>130</v>
      </c>
      <c r="T54" s="78" t="s">
        <v>130</v>
      </c>
      <c r="U54" s="78" t="s">
        <v>130</v>
      </c>
      <c r="V54" s="78" t="s">
        <v>130</v>
      </c>
      <c r="W54" s="94">
        <f>R54</f>
        <v>69420</v>
      </c>
      <c r="X54" s="85">
        <f>W54</f>
        <v>69420</v>
      </c>
    </row>
    <row r="55" spans="1:24" s="86" customFormat="1" x14ac:dyDescent="0.25">
      <c r="A55" s="78" t="s">
        <v>147</v>
      </c>
      <c r="B55" s="78"/>
      <c r="C55" s="78"/>
      <c r="D55" s="79" t="s">
        <v>160</v>
      </c>
      <c r="E55" s="80">
        <f t="shared" si="0"/>
        <v>1264</v>
      </c>
      <c r="F55" s="80">
        <v>2</v>
      </c>
      <c r="G55" s="80">
        <f>316+316+315+315</f>
        <v>1262</v>
      </c>
      <c r="H55" s="204"/>
      <c r="I55" s="81" t="s">
        <v>130</v>
      </c>
      <c r="J55" s="81" t="s">
        <v>130</v>
      </c>
      <c r="K55" s="81" t="s">
        <v>130</v>
      </c>
      <c r="L55" s="81" t="s">
        <v>130</v>
      </c>
      <c r="M55" s="78" t="s">
        <v>130</v>
      </c>
      <c r="N55" s="78" t="s">
        <v>130</v>
      </c>
      <c r="O55" s="102" t="s">
        <v>130</v>
      </c>
      <c r="P55" s="78" t="s">
        <v>130</v>
      </c>
      <c r="Q55" s="78" t="s">
        <v>130</v>
      </c>
      <c r="R55" s="78" t="s">
        <v>130</v>
      </c>
      <c r="S55" s="78">
        <v>631</v>
      </c>
      <c r="T55" s="85">
        <f>S55*H53</f>
        <v>164060</v>
      </c>
      <c r="U55" s="78">
        <v>631</v>
      </c>
      <c r="V55" s="85">
        <f>U55*H53</f>
        <v>164060</v>
      </c>
      <c r="W55" s="85">
        <f>V55+T55</f>
        <v>328120</v>
      </c>
      <c r="X55" s="85">
        <f>V55+T55</f>
        <v>328120</v>
      </c>
    </row>
    <row r="56" spans="1:24" s="59" customFormat="1" ht="48.75" customHeight="1" x14ac:dyDescent="0.25">
      <c r="A56" s="54" t="s">
        <v>145</v>
      </c>
      <c r="B56" s="54"/>
      <c r="C56" s="54"/>
      <c r="D56" s="6" t="s">
        <v>156</v>
      </c>
      <c r="E56" s="55">
        <f>F56+G56</f>
        <v>2686</v>
      </c>
      <c r="F56" s="55">
        <f>F57+F58</f>
        <v>1091</v>
      </c>
      <c r="G56" s="55">
        <f>G57+G58</f>
        <v>1595</v>
      </c>
      <c r="H56" s="202">
        <v>106</v>
      </c>
      <c r="I56" s="56" t="s">
        <v>130</v>
      </c>
      <c r="J56" s="56" t="s">
        <v>130</v>
      </c>
      <c r="K56" s="56" t="s">
        <v>130</v>
      </c>
      <c r="L56" s="56" t="s">
        <v>130</v>
      </c>
      <c r="M56" s="57" t="s">
        <v>130</v>
      </c>
      <c r="N56" s="57" t="s">
        <v>130</v>
      </c>
      <c r="O56" s="100" t="s">
        <v>130</v>
      </c>
      <c r="P56" s="58"/>
      <c r="Q56" s="54" t="s">
        <v>130</v>
      </c>
      <c r="R56" s="54" t="s">
        <v>130</v>
      </c>
      <c r="S56" s="54" t="s">
        <v>130</v>
      </c>
      <c r="T56" s="54" t="s">
        <v>130</v>
      </c>
      <c r="U56" s="54" t="s">
        <v>130</v>
      </c>
      <c r="V56" s="54" t="s">
        <v>130</v>
      </c>
      <c r="W56" s="54" t="s">
        <v>130</v>
      </c>
      <c r="X56" s="122">
        <f>W58+O57</f>
        <v>149672</v>
      </c>
    </row>
    <row r="57" spans="1:24" s="86" customFormat="1" ht="22.5" customHeight="1" x14ac:dyDescent="0.25">
      <c r="A57" s="78" t="s">
        <v>148</v>
      </c>
      <c r="B57" s="78"/>
      <c r="C57" s="78"/>
      <c r="D57" s="79" t="s">
        <v>159</v>
      </c>
      <c r="E57" s="80">
        <f t="shared" si="0"/>
        <v>1422</v>
      </c>
      <c r="F57" s="80">
        <v>1055</v>
      </c>
      <c r="G57" s="80">
        <v>367</v>
      </c>
      <c r="H57" s="203"/>
      <c r="I57" s="81" t="s">
        <v>130</v>
      </c>
      <c r="J57" s="81" t="s">
        <v>130</v>
      </c>
      <c r="K57" s="81" t="s">
        <v>130</v>
      </c>
      <c r="L57" s="81" t="s">
        <v>130</v>
      </c>
      <c r="M57" s="82">
        <v>184</v>
      </c>
      <c r="N57" s="88">
        <f>M57*H56</f>
        <v>19504</v>
      </c>
      <c r="O57" s="101">
        <f>N57</f>
        <v>19504</v>
      </c>
      <c r="P57" s="83"/>
      <c r="Q57" s="78" t="s">
        <v>130</v>
      </c>
      <c r="R57" s="78" t="s">
        <v>130</v>
      </c>
      <c r="S57" s="78" t="s">
        <v>130</v>
      </c>
      <c r="T57" s="78" t="s">
        <v>130</v>
      </c>
      <c r="U57" s="78" t="s">
        <v>130</v>
      </c>
      <c r="V57" s="78" t="s">
        <v>130</v>
      </c>
      <c r="W57" s="78" t="s">
        <v>130</v>
      </c>
      <c r="X57" s="94">
        <f>O57</f>
        <v>19504</v>
      </c>
    </row>
    <row r="58" spans="1:24" s="86" customFormat="1" ht="21.75" customHeight="1" x14ac:dyDescent="0.25">
      <c r="A58" s="78" t="s">
        <v>149</v>
      </c>
      <c r="B58" s="78"/>
      <c r="C58" s="78"/>
      <c r="D58" s="79" t="s">
        <v>160</v>
      </c>
      <c r="E58" s="80">
        <f t="shared" si="0"/>
        <v>1264</v>
      </c>
      <c r="F58" s="80">
        <v>36</v>
      </c>
      <c r="G58" s="80">
        <v>1228</v>
      </c>
      <c r="H58" s="204"/>
      <c r="I58" s="81" t="s">
        <v>130</v>
      </c>
      <c r="J58" s="81" t="s">
        <v>130</v>
      </c>
      <c r="K58" s="81" t="s">
        <v>130</v>
      </c>
      <c r="L58" s="81" t="s">
        <v>130</v>
      </c>
      <c r="M58" s="82" t="s">
        <v>130</v>
      </c>
      <c r="N58" s="82" t="s">
        <v>130</v>
      </c>
      <c r="O58" s="102" t="s">
        <v>130</v>
      </c>
      <c r="P58" s="83"/>
      <c r="Q58" s="78">
        <v>430</v>
      </c>
      <c r="R58" s="85">
        <f>Q58*H56</f>
        <v>45580</v>
      </c>
      <c r="S58" s="78">
        <v>399</v>
      </c>
      <c r="T58" s="85">
        <f>S58*H56</f>
        <v>42294</v>
      </c>
      <c r="U58" s="78">
        <v>399</v>
      </c>
      <c r="V58" s="85">
        <f>U58*H56</f>
        <v>42294</v>
      </c>
      <c r="W58" s="85">
        <f>V58+T58+R58</f>
        <v>130168</v>
      </c>
      <c r="X58" s="85">
        <f>W58</f>
        <v>130168</v>
      </c>
    </row>
    <row r="59" spans="1:24" s="59" customFormat="1" ht="42.75" x14ac:dyDescent="0.25">
      <c r="A59" s="54" t="s">
        <v>150</v>
      </c>
      <c r="B59" s="54">
        <v>241</v>
      </c>
      <c r="C59" s="54">
        <v>612</v>
      </c>
      <c r="D59" s="6" t="s">
        <v>128</v>
      </c>
      <c r="E59" s="55">
        <v>135</v>
      </c>
      <c r="F59" s="55" t="s">
        <v>65</v>
      </c>
      <c r="G59" s="55">
        <v>135</v>
      </c>
      <c r="H59" s="62">
        <v>80</v>
      </c>
      <c r="I59" s="63">
        <v>132</v>
      </c>
      <c r="J59" s="65">
        <f>I59*H59</f>
        <v>10560</v>
      </c>
      <c r="K59" s="63">
        <v>3</v>
      </c>
      <c r="L59" s="65">
        <f>K59*H59</f>
        <v>240</v>
      </c>
      <c r="M59" s="57" t="s">
        <v>130</v>
      </c>
      <c r="N59" s="57" t="s">
        <v>130</v>
      </c>
      <c r="O59" s="103">
        <f>L59+J59</f>
        <v>10800</v>
      </c>
      <c r="P59" s="54" t="s">
        <v>130</v>
      </c>
      <c r="Q59" s="54" t="s">
        <v>130</v>
      </c>
      <c r="R59" s="54" t="s">
        <v>130</v>
      </c>
      <c r="S59" s="54" t="s">
        <v>130</v>
      </c>
      <c r="T59" s="54" t="s">
        <v>130</v>
      </c>
      <c r="U59" s="54" t="s">
        <v>130</v>
      </c>
      <c r="V59" s="54" t="s">
        <v>130</v>
      </c>
      <c r="W59" s="54" t="s">
        <v>130</v>
      </c>
      <c r="X59" s="66">
        <f>O59</f>
        <v>10800</v>
      </c>
    </row>
    <row r="60" spans="1:24" s="59" customFormat="1" ht="28.5" x14ac:dyDescent="0.25">
      <c r="A60" s="54" t="s">
        <v>153</v>
      </c>
      <c r="B60" s="54">
        <v>241</v>
      </c>
      <c r="C60" s="54">
        <v>612</v>
      </c>
      <c r="D60" s="6" t="s">
        <v>129</v>
      </c>
      <c r="E60" s="55">
        <v>1181</v>
      </c>
      <c r="F60" s="55" t="s">
        <v>65</v>
      </c>
      <c r="G60" s="55">
        <v>1181</v>
      </c>
      <c r="H60" s="62">
        <v>15</v>
      </c>
      <c r="I60" s="63">
        <v>1111</v>
      </c>
      <c r="J60" s="65">
        <f>H60*I60</f>
        <v>16665</v>
      </c>
      <c r="K60" s="56" t="s">
        <v>130</v>
      </c>
      <c r="L60" s="56" t="s">
        <v>130</v>
      </c>
      <c r="M60" s="57" t="s">
        <v>130</v>
      </c>
      <c r="N60" s="57" t="s">
        <v>130</v>
      </c>
      <c r="O60" s="103">
        <f>J60</f>
        <v>16665</v>
      </c>
      <c r="P60" s="54" t="s">
        <v>130</v>
      </c>
      <c r="Q60" s="54" t="s">
        <v>130</v>
      </c>
      <c r="R60" s="54" t="s">
        <v>130</v>
      </c>
      <c r="S60" s="54" t="s">
        <v>130</v>
      </c>
      <c r="T60" s="54" t="s">
        <v>130</v>
      </c>
      <c r="U60" s="54" t="s">
        <v>130</v>
      </c>
      <c r="V60" s="54" t="s">
        <v>130</v>
      </c>
      <c r="W60" s="54" t="s">
        <v>130</v>
      </c>
      <c r="X60" s="66">
        <f>O60</f>
        <v>16665</v>
      </c>
    </row>
    <row r="61" spans="1:24" s="59" customFormat="1" ht="48.75" customHeight="1" x14ac:dyDescent="0.25">
      <c r="A61" s="54" t="s">
        <v>154</v>
      </c>
      <c r="B61" s="54">
        <v>241</v>
      </c>
      <c r="C61" s="54">
        <v>612</v>
      </c>
      <c r="D61" s="6" t="s">
        <v>171</v>
      </c>
      <c r="E61" s="55">
        <f>E62+E63</f>
        <v>357</v>
      </c>
      <c r="F61" s="55" t="s">
        <v>65</v>
      </c>
      <c r="G61" s="55">
        <f>G62+G63</f>
        <v>357</v>
      </c>
      <c r="H61" s="202">
        <v>15</v>
      </c>
      <c r="I61" s="56" t="s">
        <v>130</v>
      </c>
      <c r="J61" s="56" t="s">
        <v>130</v>
      </c>
      <c r="K61" s="56" t="s">
        <v>130</v>
      </c>
      <c r="L61" s="56" t="s">
        <v>130</v>
      </c>
      <c r="M61" s="57" t="s">
        <v>130</v>
      </c>
      <c r="N61" s="57" t="s">
        <v>130</v>
      </c>
      <c r="O61" s="100" t="s">
        <v>130</v>
      </c>
      <c r="P61" s="54" t="s">
        <v>130</v>
      </c>
      <c r="Q61" s="54" t="s">
        <v>130</v>
      </c>
      <c r="R61" s="54" t="s">
        <v>130</v>
      </c>
      <c r="S61" s="54" t="s">
        <v>130</v>
      </c>
      <c r="T61" s="54" t="s">
        <v>130</v>
      </c>
      <c r="U61" s="54" t="s">
        <v>130</v>
      </c>
      <c r="V61" s="54" t="s">
        <v>130</v>
      </c>
      <c r="W61" s="54" t="s">
        <v>130</v>
      </c>
      <c r="X61" s="122">
        <f>W63+O62</f>
        <v>5355</v>
      </c>
    </row>
    <row r="62" spans="1:24" s="86" customFormat="1" ht="15" customHeight="1" x14ac:dyDescent="0.25">
      <c r="A62" s="78" t="s">
        <v>176</v>
      </c>
      <c r="B62" s="78"/>
      <c r="C62" s="78"/>
      <c r="D62" s="79" t="s">
        <v>159</v>
      </c>
      <c r="E62" s="80">
        <v>242</v>
      </c>
      <c r="F62" s="80" t="s">
        <v>65</v>
      </c>
      <c r="G62" s="80">
        <v>242</v>
      </c>
      <c r="H62" s="203"/>
      <c r="I62" s="90">
        <v>242</v>
      </c>
      <c r="J62" s="92">
        <f>I62*H61</f>
        <v>3630</v>
      </c>
      <c r="K62" s="81" t="s">
        <v>130</v>
      </c>
      <c r="L62" s="81" t="s">
        <v>130</v>
      </c>
      <c r="M62" s="78" t="s">
        <v>130</v>
      </c>
      <c r="N62" s="78" t="s">
        <v>130</v>
      </c>
      <c r="O62" s="101">
        <f>J62</f>
        <v>3630</v>
      </c>
      <c r="P62" s="93"/>
      <c r="Q62" s="78" t="s">
        <v>130</v>
      </c>
      <c r="R62" s="78" t="s">
        <v>130</v>
      </c>
      <c r="S62" s="78" t="s">
        <v>130</v>
      </c>
      <c r="T62" s="78" t="s">
        <v>130</v>
      </c>
      <c r="U62" s="78" t="s">
        <v>130</v>
      </c>
      <c r="V62" s="78" t="s">
        <v>130</v>
      </c>
      <c r="W62" s="78" t="s">
        <v>130</v>
      </c>
      <c r="X62" s="94">
        <f>O62</f>
        <v>3630</v>
      </c>
    </row>
    <row r="63" spans="1:24" s="86" customFormat="1" ht="18.75" customHeight="1" x14ac:dyDescent="0.25">
      <c r="A63" s="78" t="s">
        <v>177</v>
      </c>
      <c r="B63" s="78"/>
      <c r="C63" s="78"/>
      <c r="D63" s="79" t="s">
        <v>160</v>
      </c>
      <c r="E63" s="80">
        <v>115</v>
      </c>
      <c r="F63" s="80" t="s">
        <v>65</v>
      </c>
      <c r="G63" s="80">
        <v>115</v>
      </c>
      <c r="H63" s="204"/>
      <c r="I63" s="81" t="s">
        <v>130</v>
      </c>
      <c r="J63" s="81" t="s">
        <v>130</v>
      </c>
      <c r="K63" s="81" t="s">
        <v>130</v>
      </c>
      <c r="L63" s="81" t="s">
        <v>130</v>
      </c>
      <c r="M63" s="78" t="s">
        <v>130</v>
      </c>
      <c r="N63" s="78" t="s">
        <v>130</v>
      </c>
      <c r="O63" s="102" t="s">
        <v>130</v>
      </c>
      <c r="P63" s="78" t="s">
        <v>130</v>
      </c>
      <c r="Q63" s="78">
        <v>38</v>
      </c>
      <c r="R63" s="85">
        <f>Q63*H61</f>
        <v>570</v>
      </c>
      <c r="S63" s="78">
        <v>38</v>
      </c>
      <c r="T63" s="85">
        <f>S63*H61</f>
        <v>570</v>
      </c>
      <c r="U63" s="78">
        <v>39</v>
      </c>
      <c r="V63" s="85">
        <f>U63*H61</f>
        <v>585</v>
      </c>
      <c r="W63" s="85">
        <f>V63+T63+R63</f>
        <v>1725</v>
      </c>
      <c r="X63" s="85">
        <f>W63</f>
        <v>1725</v>
      </c>
    </row>
    <row r="64" spans="1:24" s="59" customFormat="1" ht="48" customHeight="1" x14ac:dyDescent="0.25">
      <c r="A64" s="54" t="s">
        <v>169</v>
      </c>
      <c r="B64" s="54"/>
      <c r="C64" s="54"/>
      <c r="D64" s="6" t="s">
        <v>172</v>
      </c>
      <c r="E64" s="55">
        <v>97</v>
      </c>
      <c r="F64" s="55" t="s">
        <v>65</v>
      </c>
      <c r="G64" s="55">
        <v>97</v>
      </c>
      <c r="H64" s="202">
        <v>15</v>
      </c>
      <c r="I64" s="56" t="s">
        <v>130</v>
      </c>
      <c r="J64" s="56" t="s">
        <v>130</v>
      </c>
      <c r="K64" s="56" t="s">
        <v>130</v>
      </c>
      <c r="L64" s="56" t="s">
        <v>130</v>
      </c>
      <c r="M64" s="57" t="s">
        <v>130</v>
      </c>
      <c r="N64" s="57" t="s">
        <v>130</v>
      </c>
      <c r="O64" s="100" t="s">
        <v>130</v>
      </c>
      <c r="P64" s="58"/>
      <c r="Q64" s="54" t="s">
        <v>130</v>
      </c>
      <c r="R64" s="54" t="s">
        <v>130</v>
      </c>
      <c r="S64" s="54" t="s">
        <v>130</v>
      </c>
      <c r="T64" s="54" t="s">
        <v>130</v>
      </c>
      <c r="U64" s="54" t="s">
        <v>130</v>
      </c>
      <c r="V64" s="54" t="s">
        <v>130</v>
      </c>
      <c r="W64" s="54" t="s">
        <v>130</v>
      </c>
      <c r="X64" s="122">
        <f>O65</f>
        <v>1455</v>
      </c>
    </row>
    <row r="65" spans="1:24" s="86" customFormat="1" ht="18.75" customHeight="1" x14ac:dyDescent="0.25">
      <c r="A65" s="78" t="s">
        <v>178</v>
      </c>
      <c r="B65" s="78"/>
      <c r="C65" s="78"/>
      <c r="D65" s="79" t="s">
        <v>159</v>
      </c>
      <c r="E65" s="80">
        <v>97</v>
      </c>
      <c r="F65" s="80" t="s">
        <v>65</v>
      </c>
      <c r="G65" s="80">
        <v>97</v>
      </c>
      <c r="H65" s="203"/>
      <c r="I65" s="81" t="s">
        <v>173</v>
      </c>
      <c r="J65" s="81" t="s">
        <v>130</v>
      </c>
      <c r="K65" s="81" t="s">
        <v>130</v>
      </c>
      <c r="L65" s="81" t="s">
        <v>130</v>
      </c>
      <c r="M65" s="82">
        <v>97</v>
      </c>
      <c r="N65" s="88">
        <f>M65*H64</f>
        <v>1455</v>
      </c>
      <c r="O65" s="101">
        <f>N65</f>
        <v>1455</v>
      </c>
      <c r="P65" s="83"/>
      <c r="Q65" s="78" t="s">
        <v>130</v>
      </c>
      <c r="R65" s="78" t="s">
        <v>130</v>
      </c>
      <c r="S65" s="78" t="s">
        <v>130</v>
      </c>
      <c r="T65" s="78" t="s">
        <v>130</v>
      </c>
      <c r="U65" s="78" t="s">
        <v>130</v>
      </c>
      <c r="V65" s="78" t="s">
        <v>130</v>
      </c>
      <c r="W65" s="78" t="s">
        <v>130</v>
      </c>
      <c r="X65" s="94">
        <f>O65</f>
        <v>1455</v>
      </c>
    </row>
    <row r="66" spans="1:24" s="86" customFormat="1" ht="18.75" customHeight="1" x14ac:dyDescent="0.25">
      <c r="A66" s="78" t="s">
        <v>179</v>
      </c>
      <c r="B66" s="78"/>
      <c r="C66" s="78"/>
      <c r="D66" s="79" t="s">
        <v>160</v>
      </c>
      <c r="E66" s="80" t="s">
        <v>65</v>
      </c>
      <c r="F66" s="80" t="s">
        <v>65</v>
      </c>
      <c r="G66" s="80" t="s">
        <v>65</v>
      </c>
      <c r="H66" s="204"/>
      <c r="I66" s="81" t="s">
        <v>130</v>
      </c>
      <c r="J66" s="81" t="s">
        <v>130</v>
      </c>
      <c r="K66" s="81" t="s">
        <v>130</v>
      </c>
      <c r="L66" s="81" t="s">
        <v>130</v>
      </c>
      <c r="M66" s="82" t="s">
        <v>130</v>
      </c>
      <c r="N66" s="82" t="s">
        <v>130</v>
      </c>
      <c r="O66" s="102" t="s">
        <v>130</v>
      </c>
      <c r="P66" s="83"/>
      <c r="Q66" s="78" t="s">
        <v>130</v>
      </c>
      <c r="R66" s="78" t="s">
        <v>130</v>
      </c>
      <c r="S66" s="78" t="s">
        <v>130</v>
      </c>
      <c r="T66" s="78" t="s">
        <v>130</v>
      </c>
      <c r="U66" s="78" t="s">
        <v>130</v>
      </c>
      <c r="V66" s="78" t="s">
        <v>130</v>
      </c>
      <c r="W66" s="78" t="s">
        <v>130</v>
      </c>
      <c r="X66" s="85" t="s">
        <v>130</v>
      </c>
    </row>
    <row r="67" spans="1:24" s="86" customFormat="1" ht="18.75" customHeight="1" x14ac:dyDescent="0.25">
      <c r="A67" s="54" t="s">
        <v>209</v>
      </c>
      <c r="B67" s="54"/>
      <c r="C67" s="54"/>
      <c r="D67" s="6" t="s">
        <v>208</v>
      </c>
      <c r="E67" s="121" t="s">
        <v>65</v>
      </c>
      <c r="F67" s="121" t="s">
        <v>65</v>
      </c>
      <c r="G67" s="121" t="s">
        <v>65</v>
      </c>
      <c r="H67" s="68" t="s">
        <v>65</v>
      </c>
      <c r="I67" s="69" t="s">
        <v>65</v>
      </c>
      <c r="J67" s="70">
        <v>28350</v>
      </c>
      <c r="K67" s="69" t="s">
        <v>65</v>
      </c>
      <c r="L67" s="69" t="s">
        <v>65</v>
      </c>
      <c r="M67" s="71" t="s">
        <v>65</v>
      </c>
      <c r="N67" s="71" t="s">
        <v>65</v>
      </c>
      <c r="O67" s="104">
        <f>J67</f>
        <v>28350</v>
      </c>
      <c r="P67" s="71" t="s">
        <v>65</v>
      </c>
      <c r="Q67" s="71" t="s">
        <v>65</v>
      </c>
      <c r="R67" s="71" t="s">
        <v>65</v>
      </c>
      <c r="S67" s="71" t="s">
        <v>65</v>
      </c>
      <c r="T67" s="71" t="s">
        <v>65</v>
      </c>
      <c r="U67" s="71" t="s">
        <v>65</v>
      </c>
      <c r="V67" s="71" t="s">
        <v>65</v>
      </c>
      <c r="W67" s="71" t="s">
        <v>65</v>
      </c>
      <c r="X67" s="85"/>
    </row>
    <row r="68" spans="1:24" s="77" customFormat="1" ht="15.75" x14ac:dyDescent="0.25">
      <c r="A68" s="191" t="s">
        <v>64</v>
      </c>
      <c r="B68" s="192"/>
      <c r="C68" s="192"/>
      <c r="D68" s="193"/>
      <c r="E68" s="121" t="s">
        <v>65</v>
      </c>
      <c r="F68" s="121" t="s">
        <v>65</v>
      </c>
      <c r="G68" s="121" t="s">
        <v>65</v>
      </c>
      <c r="H68" s="68" t="s">
        <v>65</v>
      </c>
      <c r="I68" s="69" t="s">
        <v>65</v>
      </c>
      <c r="J68" s="70">
        <f>J60+J59+J62+J51+J67</f>
        <v>81605</v>
      </c>
      <c r="K68" s="69" t="s">
        <v>65</v>
      </c>
      <c r="L68" s="70">
        <f>L59+L51</f>
        <v>96560</v>
      </c>
      <c r="M68" s="71" t="s">
        <v>65</v>
      </c>
      <c r="N68" s="72">
        <f>N65+N57+N51</f>
        <v>207519</v>
      </c>
      <c r="O68" s="104">
        <f>O65+O62+O60+O59+O57+O51</f>
        <v>357334</v>
      </c>
      <c r="P68" s="74"/>
      <c r="Q68" s="75" t="s">
        <v>65</v>
      </c>
      <c r="R68" s="76">
        <f>R63+R58+R54+R52</f>
        <v>167790</v>
      </c>
      <c r="S68" s="76" t="s">
        <v>65</v>
      </c>
      <c r="T68" s="76">
        <f>T58+T63+T55+T52</f>
        <v>259284</v>
      </c>
      <c r="U68" s="76" t="s">
        <v>65</v>
      </c>
      <c r="V68" s="76">
        <f>V58+V63+V55+V52</f>
        <v>259299</v>
      </c>
      <c r="W68" s="76">
        <f>V68+T68+R68</f>
        <v>686373</v>
      </c>
      <c r="X68" s="76">
        <f>W68+O68</f>
        <v>1043707</v>
      </c>
    </row>
    <row r="69" spans="1:24" ht="17.25" hidden="1" customHeight="1" x14ac:dyDescent="0.25">
      <c r="I69" s="194" t="s">
        <v>170</v>
      </c>
      <c r="J69" s="195"/>
      <c r="K69" s="195"/>
      <c r="L69" s="207"/>
      <c r="N69" s="45"/>
      <c r="O69" s="45"/>
    </row>
    <row r="70" spans="1:24" hidden="1" x14ac:dyDescent="0.25">
      <c r="A70" t="s">
        <v>174</v>
      </c>
    </row>
    <row r="71" spans="1:24" ht="15.75" x14ac:dyDescent="0.25">
      <c r="A71" s="237" t="s">
        <v>189</v>
      </c>
      <c r="B71" s="238"/>
      <c r="C71" s="238"/>
      <c r="D71" s="239"/>
      <c r="E71" s="121" t="s">
        <v>65</v>
      </c>
      <c r="F71" s="121" t="s">
        <v>65</v>
      </c>
      <c r="G71" s="121" t="s">
        <v>65</v>
      </c>
      <c r="H71" s="68" t="s">
        <v>65</v>
      </c>
      <c r="I71" s="69" t="s">
        <v>65</v>
      </c>
      <c r="J71" s="70">
        <f>J68</f>
        <v>81605</v>
      </c>
      <c r="K71" s="69" t="s">
        <v>65</v>
      </c>
      <c r="L71" s="70">
        <f>L59+L51</f>
        <v>96560</v>
      </c>
      <c r="M71" s="71" t="s">
        <v>65</v>
      </c>
      <c r="N71" s="72">
        <f>N65+N57+N51</f>
        <v>207519</v>
      </c>
      <c r="O71" s="104">
        <f>O65+O62+O60+O59+O57+O51</f>
        <v>357334</v>
      </c>
      <c r="P71" s="74"/>
      <c r="Q71" s="75" t="s">
        <v>65</v>
      </c>
      <c r="R71" s="76">
        <f>R54</f>
        <v>69420</v>
      </c>
      <c r="S71" s="76" t="s">
        <v>65</v>
      </c>
      <c r="T71" s="76" t="s">
        <v>130</v>
      </c>
      <c r="U71" s="76" t="s">
        <v>65</v>
      </c>
      <c r="V71" s="76" t="s">
        <v>130</v>
      </c>
      <c r="W71" s="76">
        <f>W54</f>
        <v>69420</v>
      </c>
      <c r="X71" s="76">
        <f>W71+O71</f>
        <v>426754</v>
      </c>
    </row>
    <row r="72" spans="1:24" ht="15.75" x14ac:dyDescent="0.25">
      <c r="A72" s="237" t="s">
        <v>190</v>
      </c>
      <c r="B72" s="238"/>
      <c r="C72" s="238"/>
      <c r="D72" s="239"/>
      <c r="E72" s="121" t="s">
        <v>65</v>
      </c>
      <c r="F72" s="121" t="s">
        <v>65</v>
      </c>
      <c r="G72" s="121" t="s">
        <v>65</v>
      </c>
      <c r="H72" s="68" t="s">
        <v>65</v>
      </c>
      <c r="I72" s="69" t="s">
        <v>65</v>
      </c>
      <c r="J72" s="70" t="s">
        <v>130</v>
      </c>
      <c r="K72" s="69" t="s">
        <v>65</v>
      </c>
      <c r="L72" s="70" t="s">
        <v>130</v>
      </c>
      <c r="M72" s="71" t="s">
        <v>65</v>
      </c>
      <c r="N72" s="72" t="s">
        <v>130</v>
      </c>
      <c r="O72" s="104" t="s">
        <v>130</v>
      </c>
      <c r="P72" s="74"/>
      <c r="Q72" s="75" t="s">
        <v>65</v>
      </c>
      <c r="R72" s="76">
        <f>R63+R58+R52</f>
        <v>98370</v>
      </c>
      <c r="S72" s="76" t="s">
        <v>65</v>
      </c>
      <c r="T72" s="76">
        <f>T63+T58+T55+T52</f>
        <v>259284</v>
      </c>
      <c r="U72" s="76" t="s">
        <v>65</v>
      </c>
      <c r="V72" s="76">
        <f>V63+V58+V55+V52</f>
        <v>259299</v>
      </c>
      <c r="W72" s="76">
        <f>W63+W58+W55+W52</f>
        <v>616953</v>
      </c>
      <c r="X72" s="76">
        <f>W72</f>
        <v>616953</v>
      </c>
    </row>
    <row r="74" spans="1:24" ht="15.75" x14ac:dyDescent="0.25">
      <c r="A74" s="240" t="s">
        <v>185</v>
      </c>
      <c r="B74" s="240"/>
      <c r="C74" s="240"/>
      <c r="D74" s="240"/>
      <c r="E74" s="98"/>
    </row>
    <row r="75" spans="1:24" s="96" customFormat="1" ht="15.75" x14ac:dyDescent="0.25">
      <c r="A75" s="240" t="s">
        <v>186</v>
      </c>
      <c r="B75" s="240"/>
      <c r="C75" s="240"/>
      <c r="D75" s="240"/>
      <c r="E75" s="98"/>
      <c r="X75" s="97"/>
    </row>
    <row r="76" spans="1:24" ht="15" customHeight="1" x14ac:dyDescent="0.25">
      <c r="A76" s="236" t="s">
        <v>188</v>
      </c>
      <c r="B76" s="236"/>
      <c r="C76" s="236"/>
      <c r="D76" s="236"/>
      <c r="E76" s="236"/>
      <c r="F76" s="236"/>
      <c r="G76" s="236"/>
      <c r="H76" s="236"/>
      <c r="I76" s="236"/>
    </row>
    <row r="77" spans="1:24" ht="35.25" customHeight="1" x14ac:dyDescent="0.25">
      <c r="A77" s="236"/>
      <c r="B77" s="236"/>
      <c r="C77" s="236"/>
      <c r="D77" s="236"/>
      <c r="E77" s="236"/>
      <c r="F77" s="236"/>
      <c r="G77" s="236"/>
      <c r="H77" s="236"/>
      <c r="I77" s="236"/>
    </row>
    <row r="78" spans="1:24" ht="30" customHeight="1" x14ac:dyDescent="0.25">
      <c r="A78" s="107"/>
      <c r="B78" s="107"/>
      <c r="C78" s="107"/>
      <c r="D78" s="107"/>
      <c r="E78" s="107"/>
      <c r="F78" s="107"/>
      <c r="G78" s="107"/>
      <c r="H78" s="107"/>
    </row>
  </sheetData>
  <mergeCells count="51">
    <mergeCell ref="A30:A34"/>
    <mergeCell ref="A2:V3"/>
    <mergeCell ref="A4:N4"/>
    <mergeCell ref="A5:A6"/>
    <mergeCell ref="B5:B6"/>
    <mergeCell ref="C5:C6"/>
    <mergeCell ref="D5:D6"/>
    <mergeCell ref="I5:J5"/>
    <mergeCell ref="K5:L5"/>
    <mergeCell ref="M5:N5"/>
    <mergeCell ref="P5:P6"/>
    <mergeCell ref="A8:A9"/>
    <mergeCell ref="A11:A13"/>
    <mergeCell ref="A15:A18"/>
    <mergeCell ref="A20:A24"/>
    <mergeCell ref="A26:A29"/>
    <mergeCell ref="A48:A49"/>
    <mergeCell ref="B48:B49"/>
    <mergeCell ref="C48:C49"/>
    <mergeCell ref="D48:D49"/>
    <mergeCell ref="E48:E49"/>
    <mergeCell ref="A36:A38"/>
    <mergeCell ref="A40:A41"/>
    <mergeCell ref="A42:A45"/>
    <mergeCell ref="A46:D46"/>
    <mergeCell ref="A47:V47"/>
    <mergeCell ref="F48:F49"/>
    <mergeCell ref="G48:G49"/>
    <mergeCell ref="H48:H49"/>
    <mergeCell ref="I48:J48"/>
    <mergeCell ref="K48:L48"/>
    <mergeCell ref="H64:H66"/>
    <mergeCell ref="O48:O49"/>
    <mergeCell ref="P48:P49"/>
    <mergeCell ref="Q48:R48"/>
    <mergeCell ref="S48:T48"/>
    <mergeCell ref="M48:N48"/>
    <mergeCell ref="X48:X49"/>
    <mergeCell ref="H50:H52"/>
    <mergeCell ref="H53:H55"/>
    <mergeCell ref="H56:H58"/>
    <mergeCell ref="H61:H63"/>
    <mergeCell ref="U48:V48"/>
    <mergeCell ref="W48:W49"/>
    <mergeCell ref="A76:I77"/>
    <mergeCell ref="A68:D68"/>
    <mergeCell ref="I69:L69"/>
    <mergeCell ref="A71:D71"/>
    <mergeCell ref="A72:D72"/>
    <mergeCell ref="A74:D74"/>
    <mergeCell ref="A75:D75"/>
  </mergeCells>
  <pageMargins left="0.25" right="0.25" top="0.75" bottom="0.75" header="0.3" footer="0.3"/>
  <pageSetup paperSize="8" scale="74" fitToHeight="0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X77"/>
  <sheetViews>
    <sheetView topLeftCell="A47" workbookViewId="0">
      <selection activeCell="M57" sqref="M57"/>
    </sheetView>
  </sheetViews>
  <sheetFormatPr defaultRowHeight="15" x14ac:dyDescent="0.25"/>
  <cols>
    <col min="2" max="3" width="0" hidden="1" customWidth="1"/>
    <col min="4" max="4" width="43.28515625" customWidth="1"/>
    <col min="5" max="6" width="14.140625" customWidth="1"/>
    <col min="7" max="7" width="13.42578125" customWidth="1"/>
    <col min="8" max="8" width="16.28515625" customWidth="1"/>
    <col min="10" max="10" width="13.5703125" bestFit="1" customWidth="1"/>
    <col min="12" max="12" width="13.5703125" bestFit="1" customWidth="1"/>
    <col min="14" max="14" width="13.5703125" bestFit="1" customWidth="1"/>
    <col min="15" max="15" width="13.42578125" customWidth="1"/>
    <col min="16" max="16" width="19.42578125" hidden="1" customWidth="1"/>
    <col min="17" max="17" width="9.140625" customWidth="1"/>
    <col min="18" max="18" width="11.28515625" bestFit="1" customWidth="1"/>
    <col min="20" max="20" width="11.28515625" bestFit="1" customWidth="1"/>
    <col min="22" max="22" width="11.28515625" bestFit="1" customWidth="1"/>
    <col min="23" max="23" width="11.7109375" customWidth="1"/>
    <col min="24" max="24" width="13.7109375" style="59" customWidth="1"/>
  </cols>
  <sheetData>
    <row r="1" spans="1:22" x14ac:dyDescent="0.25">
      <c r="L1" s="41"/>
      <c r="M1" s="41"/>
      <c r="N1" s="41"/>
      <c r="O1" s="41"/>
    </row>
    <row r="2" spans="1:22" ht="15" customHeight="1" x14ac:dyDescent="0.25">
      <c r="A2" s="199" t="s">
        <v>138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  <c r="T2" s="199"/>
      <c r="U2" s="199"/>
      <c r="V2" s="199"/>
    </row>
    <row r="3" spans="1:22" ht="65.25" customHeight="1" x14ac:dyDescent="0.25">
      <c r="A3" s="199"/>
      <c r="B3" s="199"/>
      <c r="C3" s="199"/>
      <c r="D3" s="199"/>
      <c r="E3" s="199"/>
      <c r="F3" s="199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/>
      <c r="T3" s="199"/>
      <c r="U3" s="199"/>
      <c r="V3" s="199"/>
    </row>
    <row r="4" spans="1:22" ht="15" hidden="1" customHeight="1" x14ac:dyDescent="0.25">
      <c r="A4" s="185" t="s">
        <v>115</v>
      </c>
      <c r="B4" s="185"/>
      <c r="C4" s="185"/>
      <c r="D4" s="185"/>
      <c r="E4" s="185"/>
      <c r="F4" s="185"/>
      <c r="G4" s="185"/>
      <c r="H4" s="185"/>
      <c r="I4" s="185"/>
      <c r="J4" s="185"/>
      <c r="K4" s="185"/>
      <c r="L4" s="185"/>
      <c r="M4" s="185"/>
      <c r="N4" s="185"/>
      <c r="O4" s="116"/>
      <c r="P4" s="19"/>
    </row>
    <row r="5" spans="1:22" hidden="1" x14ac:dyDescent="0.25">
      <c r="A5" s="178" t="s">
        <v>5</v>
      </c>
      <c r="B5" s="180" t="s">
        <v>66</v>
      </c>
      <c r="C5" s="180" t="s">
        <v>67</v>
      </c>
      <c r="D5" s="178" t="s">
        <v>22</v>
      </c>
      <c r="E5" s="117"/>
      <c r="F5" s="117"/>
      <c r="G5" s="117"/>
      <c r="H5" s="117"/>
      <c r="I5" s="178" t="s">
        <v>23</v>
      </c>
      <c r="J5" s="179"/>
      <c r="K5" s="178" t="s">
        <v>24</v>
      </c>
      <c r="L5" s="179"/>
      <c r="M5" s="178" t="s">
        <v>25</v>
      </c>
      <c r="N5" s="179"/>
      <c r="O5" s="47"/>
      <c r="P5" s="180" t="s">
        <v>26</v>
      </c>
    </row>
    <row r="6" spans="1:22" hidden="1" x14ac:dyDescent="0.25">
      <c r="A6" s="179"/>
      <c r="B6" s="181"/>
      <c r="C6" s="181"/>
      <c r="D6" s="179"/>
      <c r="E6" s="118"/>
      <c r="F6" s="118"/>
      <c r="G6" s="118"/>
      <c r="H6" s="118"/>
      <c r="I6" s="117" t="s">
        <v>27</v>
      </c>
      <c r="J6" s="117" t="s">
        <v>29</v>
      </c>
      <c r="K6" s="117" t="s">
        <v>27</v>
      </c>
      <c r="L6" s="117" t="s">
        <v>29</v>
      </c>
      <c r="M6" s="117" t="s">
        <v>27</v>
      </c>
      <c r="N6" s="117" t="s">
        <v>29</v>
      </c>
      <c r="O6" s="119"/>
      <c r="P6" s="181"/>
    </row>
    <row r="7" spans="1:22" ht="15.75" hidden="1" x14ac:dyDescent="0.25">
      <c r="A7" s="35">
        <v>1</v>
      </c>
      <c r="B7" s="35">
        <v>241</v>
      </c>
      <c r="C7" s="35">
        <v>611</v>
      </c>
      <c r="D7" s="22" t="s">
        <v>73</v>
      </c>
      <c r="E7" s="22"/>
      <c r="F7" s="22"/>
      <c r="G7" s="22"/>
      <c r="H7" s="22"/>
      <c r="I7" s="17"/>
      <c r="J7" s="27">
        <v>9066792</v>
      </c>
      <c r="K7" s="17"/>
      <c r="L7" s="27">
        <v>9066792</v>
      </c>
      <c r="M7" s="17"/>
      <c r="N7" s="27">
        <v>9066792</v>
      </c>
      <c r="O7" s="48"/>
    </row>
    <row r="8" spans="1:22" ht="25.5" hidden="1" x14ac:dyDescent="0.25">
      <c r="A8" s="186">
        <v>2</v>
      </c>
      <c r="B8" s="35">
        <v>241</v>
      </c>
      <c r="C8" s="35">
        <v>611</v>
      </c>
      <c r="D8" s="23" t="s">
        <v>74</v>
      </c>
      <c r="E8" s="23"/>
      <c r="F8" s="23"/>
      <c r="G8" s="23"/>
      <c r="H8" s="23"/>
      <c r="I8" s="17"/>
      <c r="J8" s="27">
        <v>5315016</v>
      </c>
      <c r="K8" s="17"/>
      <c r="L8" s="27">
        <v>5315016</v>
      </c>
      <c r="M8" s="17"/>
      <c r="N8" s="27">
        <v>5315016</v>
      </c>
      <c r="O8" s="48"/>
    </row>
    <row r="9" spans="1:22" ht="38.25" hidden="1" x14ac:dyDescent="0.25">
      <c r="A9" s="187"/>
      <c r="B9" s="35">
        <v>241</v>
      </c>
      <c r="C9" s="35">
        <v>611</v>
      </c>
      <c r="D9" s="24" t="s">
        <v>75</v>
      </c>
      <c r="E9" s="24"/>
      <c r="F9" s="24"/>
      <c r="G9" s="24"/>
      <c r="H9" s="24"/>
      <c r="I9" s="17"/>
      <c r="J9" s="28">
        <v>3751776</v>
      </c>
      <c r="K9" s="17"/>
      <c r="L9" s="28">
        <v>3751776</v>
      </c>
      <c r="M9" s="17"/>
      <c r="N9" s="28">
        <v>3751776</v>
      </c>
      <c r="O9" s="48"/>
    </row>
    <row r="10" spans="1:22" ht="15.75" hidden="1" x14ac:dyDescent="0.25">
      <c r="A10" s="35">
        <v>3</v>
      </c>
      <c r="B10" s="35">
        <v>241</v>
      </c>
      <c r="C10" s="35">
        <v>611</v>
      </c>
      <c r="D10" s="21" t="s">
        <v>76</v>
      </c>
      <c r="E10" s="21"/>
      <c r="F10" s="21"/>
      <c r="G10" s="21"/>
      <c r="H10" s="21"/>
      <c r="I10" s="17"/>
      <c r="J10" s="27">
        <v>0</v>
      </c>
      <c r="K10" s="17"/>
      <c r="L10" s="27">
        <v>0</v>
      </c>
      <c r="M10" s="17"/>
      <c r="N10" s="27">
        <v>0</v>
      </c>
      <c r="O10" s="48"/>
    </row>
    <row r="11" spans="1:22" ht="31.5" hidden="1" x14ac:dyDescent="0.25">
      <c r="A11" s="186">
        <v>4</v>
      </c>
      <c r="B11" s="35">
        <v>241</v>
      </c>
      <c r="C11" s="35">
        <v>611</v>
      </c>
      <c r="D11" s="21" t="s">
        <v>77</v>
      </c>
      <c r="E11" s="21"/>
      <c r="F11" s="21"/>
      <c r="G11" s="21"/>
      <c r="H11" s="21"/>
      <c r="I11" s="17"/>
      <c r="J11" s="27">
        <v>2738171.18</v>
      </c>
      <c r="K11" s="17"/>
      <c r="L11" s="27">
        <v>2738171.18</v>
      </c>
      <c r="M11" s="17"/>
      <c r="N11" s="27">
        <v>2738171.18</v>
      </c>
      <c r="O11" s="48"/>
    </row>
    <row r="12" spans="1:22" ht="25.5" hidden="1" x14ac:dyDescent="0.25">
      <c r="A12" s="188"/>
      <c r="B12" s="35">
        <v>241</v>
      </c>
      <c r="C12" s="35">
        <v>611</v>
      </c>
      <c r="D12" s="23" t="s">
        <v>74</v>
      </c>
      <c r="E12" s="23"/>
      <c r="F12" s="23"/>
      <c r="G12" s="23"/>
      <c r="H12" s="23"/>
      <c r="I12" s="17"/>
      <c r="J12" s="27">
        <v>1605134.83</v>
      </c>
      <c r="K12" s="17"/>
      <c r="L12" s="27">
        <v>1605134.83</v>
      </c>
      <c r="M12" s="17"/>
      <c r="N12" s="27">
        <v>1605134.83</v>
      </c>
      <c r="O12" s="48"/>
    </row>
    <row r="13" spans="1:22" ht="38.25" hidden="1" x14ac:dyDescent="0.25">
      <c r="A13" s="187"/>
      <c r="B13" s="35">
        <v>241</v>
      </c>
      <c r="C13" s="35">
        <v>611</v>
      </c>
      <c r="D13" s="24" t="s">
        <v>78</v>
      </c>
      <c r="E13" s="24"/>
      <c r="F13" s="24"/>
      <c r="G13" s="24"/>
      <c r="H13" s="24"/>
      <c r="I13" s="17"/>
      <c r="J13" s="27">
        <v>1133036.3500000001</v>
      </c>
      <c r="K13" s="17"/>
      <c r="L13" s="27">
        <v>1133036.3500000001</v>
      </c>
      <c r="M13" s="17"/>
      <c r="N13" s="27">
        <v>1133036.3500000001</v>
      </c>
      <c r="O13" s="48"/>
    </row>
    <row r="14" spans="1:22" ht="31.5" hidden="1" x14ac:dyDescent="0.25">
      <c r="A14" s="35">
        <v>5</v>
      </c>
      <c r="B14" s="35">
        <v>241</v>
      </c>
      <c r="C14" s="35">
        <v>611</v>
      </c>
      <c r="D14" s="21" t="s">
        <v>79</v>
      </c>
      <c r="E14" s="21"/>
      <c r="F14" s="21"/>
      <c r="G14" s="21"/>
      <c r="H14" s="21"/>
      <c r="I14" s="17"/>
      <c r="J14" s="27">
        <v>820116</v>
      </c>
      <c r="K14" s="17"/>
      <c r="L14" s="27">
        <v>820116</v>
      </c>
      <c r="M14" s="17"/>
      <c r="N14" s="27">
        <v>820116</v>
      </c>
      <c r="O14" s="48"/>
    </row>
    <row r="15" spans="1:22" ht="15.75" hidden="1" x14ac:dyDescent="0.25">
      <c r="A15" s="186">
        <v>6</v>
      </c>
      <c r="B15" s="35">
        <v>241</v>
      </c>
      <c r="C15" s="35">
        <v>611</v>
      </c>
      <c r="D15" s="21" t="s">
        <v>80</v>
      </c>
      <c r="E15" s="21"/>
      <c r="F15" s="21"/>
      <c r="G15" s="21"/>
      <c r="H15" s="21"/>
      <c r="I15" s="17"/>
      <c r="J15" s="27">
        <v>95023</v>
      </c>
      <c r="K15" s="17"/>
      <c r="L15" s="27">
        <v>95023</v>
      </c>
      <c r="M15" s="17"/>
      <c r="N15" s="27">
        <v>95023</v>
      </c>
      <c r="O15" s="48"/>
    </row>
    <row r="16" spans="1:22" ht="25.5" hidden="1" x14ac:dyDescent="0.25">
      <c r="A16" s="188"/>
      <c r="B16" s="35">
        <v>241</v>
      </c>
      <c r="C16" s="35">
        <v>611</v>
      </c>
      <c r="D16" s="23" t="s">
        <v>81</v>
      </c>
      <c r="E16" s="23"/>
      <c r="F16" s="23"/>
      <c r="G16" s="23"/>
      <c r="H16" s="23"/>
      <c r="I16" s="17"/>
      <c r="J16" s="29">
        <v>15576</v>
      </c>
      <c r="K16" s="17"/>
      <c r="L16" s="29">
        <v>15576</v>
      </c>
      <c r="M16" s="17"/>
      <c r="N16" s="29">
        <v>15576</v>
      </c>
      <c r="O16" s="49"/>
    </row>
    <row r="17" spans="1:15" hidden="1" x14ac:dyDescent="0.25">
      <c r="A17" s="188"/>
      <c r="B17" s="35">
        <v>241</v>
      </c>
      <c r="C17" s="35">
        <v>611</v>
      </c>
      <c r="D17" s="23" t="s">
        <v>82</v>
      </c>
      <c r="E17" s="23"/>
      <c r="F17" s="23"/>
      <c r="G17" s="23"/>
      <c r="H17" s="23"/>
      <c r="I17" s="17"/>
      <c r="J17" s="29">
        <v>13087</v>
      </c>
      <c r="K17" s="17"/>
      <c r="L17" s="29">
        <v>13087</v>
      </c>
      <c r="M17" s="17"/>
      <c r="N17" s="29">
        <v>13087</v>
      </c>
      <c r="O17" s="49"/>
    </row>
    <row r="18" spans="1:15" hidden="1" x14ac:dyDescent="0.25">
      <c r="A18" s="187"/>
      <c r="B18" s="35">
        <v>241</v>
      </c>
      <c r="C18" s="35">
        <v>611</v>
      </c>
      <c r="D18" s="23" t="s">
        <v>83</v>
      </c>
      <c r="E18" s="23"/>
      <c r="F18" s="23"/>
      <c r="G18" s="23"/>
      <c r="H18" s="23"/>
      <c r="I18" s="17"/>
      <c r="J18" s="30">
        <v>66360</v>
      </c>
      <c r="K18" s="17"/>
      <c r="L18" s="30">
        <v>66360</v>
      </c>
      <c r="M18" s="17"/>
      <c r="N18" s="30">
        <v>66360</v>
      </c>
      <c r="O18" s="49"/>
    </row>
    <row r="19" spans="1:15" ht="31.5" hidden="1" x14ac:dyDescent="0.25">
      <c r="A19" s="35">
        <v>7</v>
      </c>
      <c r="B19" s="35">
        <v>241</v>
      </c>
      <c r="C19" s="35">
        <v>611</v>
      </c>
      <c r="D19" s="21" t="s">
        <v>84</v>
      </c>
      <c r="E19" s="21"/>
      <c r="F19" s="21"/>
      <c r="G19" s="21"/>
      <c r="H19" s="21"/>
      <c r="I19" s="17"/>
      <c r="J19" s="27">
        <v>0</v>
      </c>
      <c r="K19" s="17"/>
      <c r="L19" s="27">
        <v>0</v>
      </c>
      <c r="M19" s="17"/>
      <c r="N19" s="27">
        <v>0</v>
      </c>
      <c r="O19" s="48"/>
    </row>
    <row r="20" spans="1:15" ht="31.5" hidden="1" x14ac:dyDescent="0.25">
      <c r="A20" s="186">
        <v>8</v>
      </c>
      <c r="B20" s="35">
        <v>241</v>
      </c>
      <c r="C20" s="35">
        <v>611</v>
      </c>
      <c r="D20" s="21" t="s">
        <v>85</v>
      </c>
      <c r="E20" s="21"/>
      <c r="F20" s="21"/>
      <c r="G20" s="21"/>
      <c r="H20" s="21"/>
      <c r="I20" s="17"/>
      <c r="J20" s="27">
        <v>440163</v>
      </c>
      <c r="K20" s="17"/>
      <c r="L20" s="27">
        <v>440163</v>
      </c>
      <c r="M20" s="17"/>
      <c r="N20" s="27">
        <v>440163</v>
      </c>
      <c r="O20" s="48"/>
    </row>
    <row r="21" spans="1:15" hidden="1" x14ac:dyDescent="0.25">
      <c r="A21" s="188"/>
      <c r="B21" s="35">
        <v>241</v>
      </c>
      <c r="C21" s="35">
        <v>611</v>
      </c>
      <c r="D21" s="23" t="s">
        <v>86</v>
      </c>
      <c r="E21" s="23"/>
      <c r="F21" s="23"/>
      <c r="G21" s="23"/>
      <c r="H21" s="23"/>
      <c r="I21" s="17"/>
      <c r="J21" s="29">
        <v>52814</v>
      </c>
      <c r="K21" s="17"/>
      <c r="L21" s="29">
        <v>52814</v>
      </c>
      <c r="M21" s="17"/>
      <c r="N21" s="29">
        <v>52814</v>
      </c>
      <c r="O21" s="49"/>
    </row>
    <row r="22" spans="1:15" hidden="1" x14ac:dyDescent="0.25">
      <c r="A22" s="188"/>
      <c r="B22" s="35">
        <v>241</v>
      </c>
      <c r="C22" s="35">
        <v>611</v>
      </c>
      <c r="D22" s="23" t="s">
        <v>87</v>
      </c>
      <c r="E22" s="23"/>
      <c r="F22" s="23"/>
      <c r="G22" s="23"/>
      <c r="H22" s="23"/>
      <c r="I22" s="17"/>
      <c r="J22" s="29">
        <v>380940</v>
      </c>
      <c r="K22" s="17"/>
      <c r="L22" s="29">
        <v>380940</v>
      </c>
      <c r="M22" s="17"/>
      <c r="N22" s="29">
        <v>380940</v>
      </c>
      <c r="O22" s="49"/>
    </row>
    <row r="23" spans="1:15" hidden="1" x14ac:dyDescent="0.25">
      <c r="A23" s="188"/>
      <c r="B23" s="35">
        <v>241</v>
      </c>
      <c r="C23" s="35">
        <v>611</v>
      </c>
      <c r="D23" s="23" t="s">
        <v>88</v>
      </c>
      <c r="E23" s="23"/>
      <c r="F23" s="23"/>
      <c r="G23" s="23"/>
      <c r="H23" s="23"/>
      <c r="I23" s="17"/>
      <c r="J23" s="29">
        <v>3755</v>
      </c>
      <c r="K23" s="17"/>
      <c r="L23" s="29">
        <v>3755</v>
      </c>
      <c r="M23" s="17"/>
      <c r="N23" s="29">
        <v>3755</v>
      </c>
      <c r="O23" s="49"/>
    </row>
    <row r="24" spans="1:15" ht="102" hidden="1" x14ac:dyDescent="0.25">
      <c r="A24" s="187"/>
      <c r="B24" s="35">
        <v>241</v>
      </c>
      <c r="C24" s="35">
        <v>611</v>
      </c>
      <c r="D24" s="24" t="s">
        <v>89</v>
      </c>
      <c r="E24" s="24"/>
      <c r="F24" s="24"/>
      <c r="G24" s="24"/>
      <c r="H24" s="24"/>
      <c r="I24" s="17"/>
      <c r="J24" s="31">
        <v>2654</v>
      </c>
      <c r="K24" s="17"/>
      <c r="L24" s="31">
        <v>2654</v>
      </c>
      <c r="M24" s="17"/>
      <c r="N24" s="31">
        <v>2654</v>
      </c>
      <c r="O24" s="50"/>
    </row>
    <row r="25" spans="1:15" ht="31.5" hidden="1" x14ac:dyDescent="0.25">
      <c r="A25" s="35">
        <v>9</v>
      </c>
      <c r="B25" s="35">
        <v>241</v>
      </c>
      <c r="C25" s="35">
        <v>611</v>
      </c>
      <c r="D25" s="21" t="s">
        <v>90</v>
      </c>
      <c r="E25" s="21"/>
      <c r="F25" s="21"/>
      <c r="G25" s="21"/>
      <c r="H25" s="21"/>
      <c r="I25" s="17"/>
      <c r="J25" s="27">
        <v>0</v>
      </c>
      <c r="K25" s="17"/>
      <c r="L25" s="27">
        <v>0</v>
      </c>
      <c r="M25" s="17"/>
      <c r="N25" s="27">
        <v>0</v>
      </c>
      <c r="O25" s="48"/>
    </row>
    <row r="26" spans="1:15" ht="47.25" hidden="1" x14ac:dyDescent="0.25">
      <c r="A26" s="186">
        <v>10</v>
      </c>
      <c r="B26" s="35">
        <v>241</v>
      </c>
      <c r="C26" s="35">
        <v>611</v>
      </c>
      <c r="D26" s="22" t="s">
        <v>91</v>
      </c>
      <c r="E26" s="22"/>
      <c r="F26" s="22"/>
      <c r="G26" s="22"/>
      <c r="H26" s="22"/>
      <c r="I26" s="17"/>
      <c r="J26" s="32">
        <v>98000</v>
      </c>
      <c r="K26" s="17"/>
      <c r="L26" s="32">
        <v>98000</v>
      </c>
      <c r="M26" s="17"/>
      <c r="N26" s="32">
        <v>98000</v>
      </c>
      <c r="O26" s="48"/>
    </row>
    <row r="27" spans="1:15" ht="78.75" hidden="1" x14ac:dyDescent="0.25">
      <c r="A27" s="188"/>
      <c r="B27" s="35">
        <v>241</v>
      </c>
      <c r="C27" s="35">
        <v>611</v>
      </c>
      <c r="D27" s="21" t="s">
        <v>92</v>
      </c>
      <c r="E27" s="21"/>
      <c r="F27" s="21"/>
      <c r="G27" s="21"/>
      <c r="H27" s="21"/>
      <c r="I27" s="17"/>
      <c r="J27" s="27">
        <v>98000</v>
      </c>
      <c r="K27" s="17"/>
      <c r="L27" s="27">
        <v>98000</v>
      </c>
      <c r="M27" s="17"/>
      <c r="N27" s="27">
        <v>98000</v>
      </c>
      <c r="O27" s="48"/>
    </row>
    <row r="28" spans="1:15" ht="38.25" hidden="1" x14ac:dyDescent="0.25">
      <c r="A28" s="188"/>
      <c r="B28" s="35">
        <v>241</v>
      </c>
      <c r="C28" s="35">
        <v>611</v>
      </c>
      <c r="D28" s="25" t="s">
        <v>93</v>
      </c>
      <c r="E28" s="25"/>
      <c r="F28" s="25"/>
      <c r="G28" s="25"/>
      <c r="H28" s="25"/>
      <c r="I28" s="17"/>
      <c r="J28" s="29">
        <v>50000</v>
      </c>
      <c r="K28" s="17"/>
      <c r="L28" s="29">
        <v>50000</v>
      </c>
      <c r="M28" s="17"/>
      <c r="N28" s="29">
        <v>50000</v>
      </c>
      <c r="O28" s="49"/>
    </row>
    <row r="29" spans="1:15" ht="25.5" hidden="1" x14ac:dyDescent="0.25">
      <c r="A29" s="187"/>
      <c r="B29" s="35">
        <v>241</v>
      </c>
      <c r="C29" s="35">
        <v>611</v>
      </c>
      <c r="D29" s="26" t="s">
        <v>94</v>
      </c>
      <c r="E29" s="26"/>
      <c r="F29" s="26"/>
      <c r="G29" s="26"/>
      <c r="H29" s="26"/>
      <c r="I29" s="17"/>
      <c r="J29" s="30">
        <v>48000</v>
      </c>
      <c r="K29" s="17"/>
      <c r="L29" s="30">
        <v>48000</v>
      </c>
      <c r="M29" s="17"/>
      <c r="N29" s="30">
        <v>48000</v>
      </c>
      <c r="O29" s="49"/>
    </row>
    <row r="30" spans="1:15" ht="31.5" hidden="1" x14ac:dyDescent="0.25">
      <c r="A30" s="186">
        <v>11</v>
      </c>
      <c r="B30" s="35">
        <v>241</v>
      </c>
      <c r="C30" s="35">
        <v>611</v>
      </c>
      <c r="D30" s="21" t="s">
        <v>95</v>
      </c>
      <c r="E30" s="21"/>
      <c r="F30" s="21"/>
      <c r="G30" s="21"/>
      <c r="H30" s="21"/>
      <c r="I30" s="17"/>
      <c r="J30" s="27">
        <v>186930</v>
      </c>
      <c r="K30" s="17"/>
      <c r="L30" s="27">
        <v>186930</v>
      </c>
      <c r="M30" s="17"/>
      <c r="N30" s="27">
        <v>186930</v>
      </c>
      <c r="O30" s="48"/>
    </row>
    <row r="31" spans="1:15" ht="47.25" hidden="1" x14ac:dyDescent="0.25">
      <c r="A31" s="188"/>
      <c r="B31" s="35">
        <v>241</v>
      </c>
      <c r="C31" s="35">
        <v>611</v>
      </c>
      <c r="D31" s="21" t="s">
        <v>96</v>
      </c>
      <c r="E31" s="21"/>
      <c r="F31" s="21"/>
      <c r="G31" s="21"/>
      <c r="H31" s="21"/>
      <c r="I31" s="17"/>
      <c r="J31" s="27">
        <v>186930</v>
      </c>
      <c r="K31" s="17"/>
      <c r="L31" s="27">
        <v>186930</v>
      </c>
      <c r="M31" s="17"/>
      <c r="N31" s="27">
        <v>186930</v>
      </c>
      <c r="O31" s="48"/>
    </row>
    <row r="32" spans="1:15" ht="25.5" hidden="1" x14ac:dyDescent="0.25">
      <c r="A32" s="188"/>
      <c r="B32" s="35">
        <v>241</v>
      </c>
      <c r="C32" s="35">
        <v>611</v>
      </c>
      <c r="D32" s="23" t="s">
        <v>97</v>
      </c>
      <c r="E32" s="23"/>
      <c r="F32" s="23"/>
      <c r="G32" s="23"/>
      <c r="H32" s="23"/>
      <c r="I32" s="17"/>
      <c r="J32" s="33">
        <v>73080</v>
      </c>
      <c r="K32" s="17"/>
      <c r="L32" s="33">
        <v>73080</v>
      </c>
      <c r="M32" s="17"/>
      <c r="N32" s="33">
        <v>73080</v>
      </c>
      <c r="O32" s="51"/>
    </row>
    <row r="33" spans="1:24" ht="38.25" hidden="1" x14ac:dyDescent="0.25">
      <c r="A33" s="188"/>
      <c r="B33" s="35">
        <v>241</v>
      </c>
      <c r="C33" s="35">
        <v>611</v>
      </c>
      <c r="D33" s="23" t="s">
        <v>98</v>
      </c>
      <c r="E33" s="23"/>
      <c r="F33" s="23"/>
      <c r="G33" s="23"/>
      <c r="H33" s="23"/>
      <c r="I33" s="17"/>
      <c r="J33" s="33">
        <v>13850</v>
      </c>
      <c r="K33" s="17"/>
      <c r="L33" s="33">
        <v>13850</v>
      </c>
      <c r="M33" s="17"/>
      <c r="N33" s="33">
        <v>13850</v>
      </c>
      <c r="O33" s="51"/>
    </row>
    <row r="34" spans="1:24" ht="38.25" hidden="1" x14ac:dyDescent="0.25">
      <c r="A34" s="187"/>
      <c r="B34" s="35">
        <v>241</v>
      </c>
      <c r="C34" s="35">
        <v>611</v>
      </c>
      <c r="D34" s="23" t="s">
        <v>99</v>
      </c>
      <c r="E34" s="23"/>
      <c r="F34" s="23"/>
      <c r="G34" s="23"/>
      <c r="H34" s="23"/>
      <c r="I34" s="17"/>
      <c r="J34" s="33">
        <v>100000</v>
      </c>
      <c r="K34" s="17"/>
      <c r="L34" s="33">
        <v>100000</v>
      </c>
      <c r="M34" s="17"/>
      <c r="N34" s="33">
        <v>100000</v>
      </c>
      <c r="O34" s="51"/>
    </row>
    <row r="35" spans="1:24" ht="31.5" hidden="1" x14ac:dyDescent="0.25">
      <c r="A35" s="35">
        <v>12</v>
      </c>
      <c r="B35" s="35">
        <v>241</v>
      </c>
      <c r="C35" s="35">
        <v>611</v>
      </c>
      <c r="D35" s="21" t="s">
        <v>100</v>
      </c>
      <c r="E35" s="21"/>
      <c r="F35" s="21"/>
      <c r="G35" s="21"/>
      <c r="H35" s="21"/>
      <c r="I35" s="17"/>
      <c r="J35" s="27">
        <v>674927.04</v>
      </c>
      <c r="K35" s="17"/>
      <c r="L35" s="27">
        <v>674927.04</v>
      </c>
      <c r="M35" s="17"/>
      <c r="N35" s="27">
        <v>674927.04</v>
      </c>
      <c r="O35" s="48"/>
    </row>
    <row r="36" spans="1:24" ht="63" hidden="1" x14ac:dyDescent="0.25">
      <c r="A36" s="186">
        <v>13</v>
      </c>
      <c r="B36" s="35">
        <v>241</v>
      </c>
      <c r="C36" s="35">
        <v>611</v>
      </c>
      <c r="D36" s="21" t="s">
        <v>101</v>
      </c>
      <c r="E36" s="21"/>
      <c r="F36" s="21"/>
      <c r="G36" s="21"/>
      <c r="H36" s="21"/>
      <c r="I36" s="17"/>
      <c r="J36" s="27">
        <v>674927.04</v>
      </c>
      <c r="K36" s="17"/>
      <c r="L36" s="27">
        <v>674927.04</v>
      </c>
      <c r="M36" s="17"/>
      <c r="N36" s="27">
        <v>674927.04</v>
      </c>
      <c r="O36" s="48"/>
    </row>
    <row r="37" spans="1:24" hidden="1" x14ac:dyDescent="0.25">
      <c r="A37" s="188"/>
      <c r="B37" s="35">
        <v>241</v>
      </c>
      <c r="C37" s="35">
        <v>611</v>
      </c>
      <c r="D37" s="23" t="s">
        <v>102</v>
      </c>
      <c r="E37" s="23"/>
      <c r="F37" s="23"/>
      <c r="G37" s="23"/>
      <c r="H37" s="23"/>
      <c r="I37" s="17"/>
      <c r="J37" s="33">
        <v>9936.56</v>
      </c>
      <c r="K37" s="17"/>
      <c r="L37" s="33">
        <v>9936.56</v>
      </c>
      <c r="M37" s="17"/>
      <c r="N37" s="33">
        <v>9936.56</v>
      </c>
      <c r="O37" s="51"/>
    </row>
    <row r="38" spans="1:24" hidden="1" x14ac:dyDescent="0.25">
      <c r="A38" s="187"/>
      <c r="B38" s="35">
        <v>241</v>
      </c>
      <c r="C38" s="35">
        <v>611</v>
      </c>
      <c r="D38" s="23" t="s">
        <v>103</v>
      </c>
      <c r="E38" s="23"/>
      <c r="F38" s="23"/>
      <c r="G38" s="23"/>
      <c r="H38" s="23"/>
      <c r="I38" s="17"/>
      <c r="J38" s="33">
        <v>664990.48</v>
      </c>
      <c r="K38" s="17"/>
      <c r="L38" s="33">
        <v>664990.48</v>
      </c>
      <c r="M38" s="17"/>
      <c r="N38" s="33">
        <v>664990.48</v>
      </c>
      <c r="O38" s="51"/>
    </row>
    <row r="39" spans="1:24" ht="15.75" hidden="1" x14ac:dyDescent="0.25">
      <c r="A39" s="35">
        <v>14</v>
      </c>
      <c r="B39" s="35">
        <v>241</v>
      </c>
      <c r="C39" s="35">
        <v>611</v>
      </c>
      <c r="D39" s="21" t="s">
        <v>104</v>
      </c>
      <c r="E39" s="21"/>
      <c r="F39" s="21"/>
      <c r="G39" s="21"/>
      <c r="H39" s="21"/>
      <c r="I39" s="17"/>
      <c r="J39" s="27">
        <v>171884</v>
      </c>
      <c r="K39" s="17"/>
      <c r="L39" s="27">
        <v>171884</v>
      </c>
      <c r="M39" s="17"/>
      <c r="N39" s="27">
        <v>171884</v>
      </c>
      <c r="O39" s="48"/>
    </row>
    <row r="40" spans="1:24" ht="94.5" hidden="1" x14ac:dyDescent="0.25">
      <c r="A40" s="186">
        <v>15</v>
      </c>
      <c r="B40" s="35">
        <v>241</v>
      </c>
      <c r="C40" s="35">
        <v>611</v>
      </c>
      <c r="D40" s="21" t="s">
        <v>105</v>
      </c>
      <c r="E40" s="21"/>
      <c r="F40" s="21"/>
      <c r="G40" s="21"/>
      <c r="H40" s="21"/>
      <c r="I40" s="17"/>
      <c r="J40" s="27">
        <v>50000</v>
      </c>
      <c r="K40" s="17"/>
      <c r="L40" s="27">
        <v>50000</v>
      </c>
      <c r="M40" s="17"/>
      <c r="N40" s="27">
        <v>50000</v>
      </c>
      <c r="O40" s="48"/>
    </row>
    <row r="41" spans="1:24" ht="31.5" hidden="1" x14ac:dyDescent="0.25">
      <c r="A41" s="187">
        <v>35</v>
      </c>
      <c r="B41" s="35">
        <v>241</v>
      </c>
      <c r="C41" s="35">
        <v>611</v>
      </c>
      <c r="D41" s="21" t="s">
        <v>106</v>
      </c>
      <c r="E41" s="21"/>
      <c r="F41" s="21"/>
      <c r="G41" s="21"/>
      <c r="H41" s="21"/>
      <c r="I41" s="17"/>
      <c r="J41" s="27">
        <v>50000</v>
      </c>
      <c r="K41" s="17"/>
      <c r="L41" s="27">
        <v>50000</v>
      </c>
      <c r="M41" s="17"/>
      <c r="N41" s="27">
        <v>50000</v>
      </c>
      <c r="O41" s="48"/>
    </row>
    <row r="42" spans="1:24" ht="47.25" hidden="1" x14ac:dyDescent="0.25">
      <c r="A42" s="186">
        <v>16</v>
      </c>
      <c r="B42" s="35">
        <v>241</v>
      </c>
      <c r="C42" s="35">
        <v>611</v>
      </c>
      <c r="D42" s="22" t="s">
        <v>107</v>
      </c>
      <c r="E42" s="22"/>
      <c r="F42" s="22"/>
      <c r="G42" s="22"/>
      <c r="H42" s="22"/>
      <c r="I42" s="17"/>
      <c r="J42" s="32">
        <v>121884</v>
      </c>
      <c r="K42" s="17"/>
      <c r="L42" s="32">
        <v>121884</v>
      </c>
      <c r="M42" s="17"/>
      <c r="N42" s="32">
        <v>121884</v>
      </c>
      <c r="O42" s="48"/>
    </row>
    <row r="43" spans="1:24" ht="31.5" hidden="1" x14ac:dyDescent="0.25">
      <c r="A43" s="188"/>
      <c r="B43" s="35">
        <v>241</v>
      </c>
      <c r="C43" s="35">
        <v>611</v>
      </c>
      <c r="D43" s="21" t="s">
        <v>108</v>
      </c>
      <c r="E43" s="21"/>
      <c r="F43" s="21"/>
      <c r="G43" s="21"/>
      <c r="H43" s="21"/>
      <c r="I43" s="17"/>
      <c r="J43" s="34">
        <v>89984</v>
      </c>
      <c r="K43" s="17"/>
      <c r="L43" s="34">
        <v>89984</v>
      </c>
      <c r="M43" s="17"/>
      <c r="N43" s="34">
        <v>89984</v>
      </c>
      <c r="O43" s="52"/>
    </row>
    <row r="44" spans="1:24" ht="31.5" hidden="1" x14ac:dyDescent="0.25">
      <c r="A44" s="188"/>
      <c r="B44" s="35">
        <v>241</v>
      </c>
      <c r="C44" s="35">
        <v>611</v>
      </c>
      <c r="D44" s="21" t="s">
        <v>109</v>
      </c>
      <c r="E44" s="21"/>
      <c r="F44" s="21"/>
      <c r="G44" s="21"/>
      <c r="H44" s="21"/>
      <c r="I44" s="17"/>
      <c r="J44" s="27">
        <v>31900</v>
      </c>
      <c r="K44" s="17"/>
      <c r="L44" s="27">
        <v>31900</v>
      </c>
      <c r="M44" s="17"/>
      <c r="N44" s="27">
        <v>31900</v>
      </c>
      <c r="O44" s="48"/>
    </row>
    <row r="45" spans="1:24" ht="25.5" hidden="1" x14ac:dyDescent="0.25">
      <c r="A45" s="187"/>
      <c r="B45" s="35">
        <v>241</v>
      </c>
      <c r="C45" s="35">
        <v>611</v>
      </c>
      <c r="D45" s="23" t="s">
        <v>110</v>
      </c>
      <c r="E45" s="23"/>
      <c r="F45" s="23"/>
      <c r="G45" s="23"/>
      <c r="H45" s="23"/>
      <c r="I45" s="17"/>
      <c r="J45" s="33">
        <v>31900</v>
      </c>
      <c r="K45" s="17"/>
      <c r="L45" s="33">
        <v>31900</v>
      </c>
      <c r="M45" s="17"/>
      <c r="N45" s="33">
        <v>31900</v>
      </c>
      <c r="O45" s="51"/>
    </row>
    <row r="46" spans="1:24" hidden="1" x14ac:dyDescent="0.25">
      <c r="A46" s="182" t="s">
        <v>64</v>
      </c>
      <c r="B46" s="183"/>
      <c r="C46" s="183"/>
      <c r="D46" s="184"/>
      <c r="E46" s="120"/>
      <c r="F46" s="120"/>
      <c r="G46" s="120"/>
      <c r="H46" s="120"/>
      <c r="I46" s="11" t="s">
        <v>65</v>
      </c>
      <c r="J46" s="37">
        <v>13471890.220000001</v>
      </c>
      <c r="K46" s="11" t="s">
        <v>65</v>
      </c>
      <c r="L46" s="37">
        <v>13471890.220000001</v>
      </c>
      <c r="M46" s="11" t="s">
        <v>65</v>
      </c>
      <c r="N46" s="37">
        <v>13471890.220000001</v>
      </c>
      <c r="O46" s="53"/>
    </row>
    <row r="47" spans="1:24" ht="15" customHeight="1" x14ac:dyDescent="0.25">
      <c r="A47" s="200" t="s">
        <v>184</v>
      </c>
      <c r="B47" s="201"/>
      <c r="C47" s="201"/>
      <c r="D47" s="201"/>
      <c r="E47" s="201"/>
      <c r="F47" s="201"/>
      <c r="G47" s="201"/>
      <c r="H47" s="201"/>
      <c r="I47" s="201"/>
      <c r="J47" s="201"/>
      <c r="K47" s="201"/>
      <c r="L47" s="201"/>
      <c r="M47" s="201"/>
      <c r="N47" s="201"/>
      <c r="O47" s="201"/>
      <c r="P47" s="201"/>
      <c r="Q47" s="201"/>
      <c r="R47" s="201"/>
      <c r="S47" s="201"/>
      <c r="T47" s="201"/>
      <c r="U47" s="201"/>
      <c r="V47" s="201"/>
    </row>
    <row r="48" spans="1:24" ht="15" customHeight="1" x14ac:dyDescent="0.25">
      <c r="A48" s="178" t="s">
        <v>5</v>
      </c>
      <c r="B48" s="180" t="s">
        <v>66</v>
      </c>
      <c r="C48" s="180" t="s">
        <v>67</v>
      </c>
      <c r="D48" s="178" t="s">
        <v>175</v>
      </c>
      <c r="E48" s="180" t="s">
        <v>182</v>
      </c>
      <c r="F48" s="180" t="s">
        <v>187</v>
      </c>
      <c r="G48" s="180" t="s">
        <v>191</v>
      </c>
      <c r="H48" s="180" t="s">
        <v>157</v>
      </c>
      <c r="I48" s="178" t="s">
        <v>23</v>
      </c>
      <c r="J48" s="179"/>
      <c r="K48" s="178" t="s">
        <v>24</v>
      </c>
      <c r="L48" s="179"/>
      <c r="M48" s="178" t="s">
        <v>25</v>
      </c>
      <c r="N48" s="179"/>
      <c r="O48" s="180" t="s">
        <v>165</v>
      </c>
      <c r="P48" s="180" t="s">
        <v>26</v>
      </c>
      <c r="Q48" s="178" t="s">
        <v>135</v>
      </c>
      <c r="R48" s="179"/>
      <c r="S48" s="178" t="s">
        <v>136</v>
      </c>
      <c r="T48" s="179"/>
      <c r="U48" s="178" t="s">
        <v>137</v>
      </c>
      <c r="V48" s="179"/>
      <c r="W48" s="180" t="s">
        <v>166</v>
      </c>
      <c r="X48" s="180" t="s">
        <v>164</v>
      </c>
    </row>
    <row r="49" spans="1:24" ht="25.5" x14ac:dyDescent="0.25">
      <c r="A49" s="179"/>
      <c r="B49" s="181"/>
      <c r="C49" s="181"/>
      <c r="D49" s="179"/>
      <c r="E49" s="181"/>
      <c r="F49" s="181"/>
      <c r="G49" s="181"/>
      <c r="H49" s="181"/>
      <c r="I49" s="117" t="s">
        <v>27</v>
      </c>
      <c r="J49" s="117" t="s">
        <v>158</v>
      </c>
      <c r="K49" s="117" t="s">
        <v>27</v>
      </c>
      <c r="L49" s="117" t="s">
        <v>158</v>
      </c>
      <c r="M49" s="117" t="s">
        <v>27</v>
      </c>
      <c r="N49" s="117" t="s">
        <v>158</v>
      </c>
      <c r="O49" s="181"/>
      <c r="P49" s="181"/>
      <c r="Q49" s="117" t="s">
        <v>27</v>
      </c>
      <c r="R49" s="117" t="s">
        <v>158</v>
      </c>
      <c r="S49" s="117" t="s">
        <v>27</v>
      </c>
      <c r="T49" s="117" t="s">
        <v>158</v>
      </c>
      <c r="U49" s="117" t="s">
        <v>27</v>
      </c>
      <c r="V49" s="117" t="s">
        <v>158</v>
      </c>
      <c r="W49" s="181"/>
      <c r="X49" s="181"/>
    </row>
    <row r="50" spans="1:24" s="59" customFormat="1" ht="42.75" x14ac:dyDescent="0.25">
      <c r="A50" s="54" t="s">
        <v>144</v>
      </c>
      <c r="B50" s="54">
        <v>241</v>
      </c>
      <c r="C50" s="54">
        <v>612</v>
      </c>
      <c r="D50" s="6" t="s">
        <v>207</v>
      </c>
      <c r="E50" s="55">
        <f>F50+G50</f>
        <v>2686</v>
      </c>
      <c r="F50" s="55">
        <f>F51+F52</f>
        <v>522</v>
      </c>
      <c r="G50" s="55">
        <f>G51+G52</f>
        <v>2164</v>
      </c>
      <c r="H50" s="202" t="s">
        <v>206</v>
      </c>
      <c r="I50" s="56" t="s">
        <v>130</v>
      </c>
      <c r="J50" s="56" t="s">
        <v>130</v>
      </c>
      <c r="K50" s="56" t="s">
        <v>130</v>
      </c>
      <c r="L50" s="56" t="s">
        <v>130</v>
      </c>
      <c r="M50" s="57" t="s">
        <v>130</v>
      </c>
      <c r="N50" s="57" t="s">
        <v>130</v>
      </c>
      <c r="O50" s="100"/>
      <c r="P50" s="58"/>
      <c r="Q50" s="54" t="s">
        <v>130</v>
      </c>
      <c r="R50" s="54" t="s">
        <v>130</v>
      </c>
      <c r="S50" s="54" t="s">
        <v>130</v>
      </c>
      <c r="T50" s="54" t="s">
        <v>130</v>
      </c>
      <c r="U50" s="54" t="s">
        <v>130</v>
      </c>
      <c r="V50" s="54" t="s">
        <v>130</v>
      </c>
      <c r="W50" s="54" t="s">
        <v>130</v>
      </c>
      <c r="X50" s="122">
        <f>X51+X52</f>
        <v>490700</v>
      </c>
    </row>
    <row r="51" spans="1:24" s="86" customFormat="1" x14ac:dyDescent="0.25">
      <c r="A51" s="78" t="s">
        <v>141</v>
      </c>
      <c r="B51" s="78"/>
      <c r="C51" s="78"/>
      <c r="D51" s="79" t="s">
        <v>159</v>
      </c>
      <c r="E51" s="80">
        <f t="shared" ref="E51:E52" si="0">F51+G51</f>
        <v>1422</v>
      </c>
      <c r="F51" s="80">
        <v>379</v>
      </c>
      <c r="G51" s="80">
        <f>688+355</f>
        <v>1043</v>
      </c>
      <c r="H51" s="203"/>
      <c r="I51" s="90">
        <v>159</v>
      </c>
      <c r="J51" s="92">
        <f>320*159</f>
        <v>50880</v>
      </c>
      <c r="K51" s="90">
        <v>301</v>
      </c>
      <c r="L51" s="92">
        <f>320*K51</f>
        <v>96320</v>
      </c>
      <c r="M51" s="90">
        <v>583</v>
      </c>
      <c r="N51" s="92">
        <f>583*320</f>
        <v>186560</v>
      </c>
      <c r="O51" s="101">
        <f>L51+J51+N51</f>
        <v>333760</v>
      </c>
      <c r="P51" s="83"/>
      <c r="Q51" s="78" t="s">
        <v>130</v>
      </c>
      <c r="R51" s="78" t="s">
        <v>130</v>
      </c>
      <c r="S51" s="78" t="s">
        <v>130</v>
      </c>
      <c r="T51" s="78" t="s">
        <v>130</v>
      </c>
      <c r="U51" s="78" t="s">
        <v>130</v>
      </c>
      <c r="V51" s="78" t="s">
        <v>130</v>
      </c>
      <c r="W51" s="78" t="s">
        <v>130</v>
      </c>
      <c r="X51" s="85">
        <f>O51</f>
        <v>333760</v>
      </c>
    </row>
    <row r="52" spans="1:24" s="86" customFormat="1" x14ac:dyDescent="0.25">
      <c r="A52" s="78" t="s">
        <v>142</v>
      </c>
      <c r="B52" s="78"/>
      <c r="C52" s="78"/>
      <c r="D52" s="79" t="s">
        <v>160</v>
      </c>
      <c r="E52" s="80">
        <f t="shared" si="0"/>
        <v>1264</v>
      </c>
      <c r="F52" s="80">
        <v>143</v>
      </c>
      <c r="G52" s="80">
        <f>280+280+280+281</f>
        <v>1121</v>
      </c>
      <c r="H52" s="204"/>
      <c r="I52" s="81" t="s">
        <v>130</v>
      </c>
      <c r="J52" s="81" t="s">
        <v>130</v>
      </c>
      <c r="K52" s="81" t="s">
        <v>130</v>
      </c>
      <c r="L52" s="81" t="s">
        <v>130</v>
      </c>
      <c r="M52" s="82" t="s">
        <v>130</v>
      </c>
      <c r="N52" s="82" t="s">
        <v>130</v>
      </c>
      <c r="O52" s="100" t="str">
        <f>N52</f>
        <v>х</v>
      </c>
      <c r="P52" s="83"/>
      <c r="Q52" s="78">
        <v>373</v>
      </c>
      <c r="R52" s="85">
        <f>Q52*140</f>
        <v>52220</v>
      </c>
      <c r="S52" s="78">
        <v>374</v>
      </c>
      <c r="T52" s="85">
        <f>S52*140</f>
        <v>52360</v>
      </c>
      <c r="U52" s="78">
        <v>374</v>
      </c>
      <c r="V52" s="85">
        <f>U52*140</f>
        <v>52360</v>
      </c>
      <c r="W52" s="85">
        <f>V52+T52+R52</f>
        <v>156940</v>
      </c>
      <c r="X52" s="85">
        <f>V52+T52+R52</f>
        <v>156940</v>
      </c>
    </row>
    <row r="53" spans="1:24" s="59" customFormat="1" ht="42.75" x14ac:dyDescent="0.25">
      <c r="A53" s="54" t="s">
        <v>143</v>
      </c>
      <c r="B53" s="54">
        <v>241</v>
      </c>
      <c r="C53" s="54">
        <v>612</v>
      </c>
      <c r="D53" s="6" t="s">
        <v>155</v>
      </c>
      <c r="E53" s="55">
        <f t="shared" ref="E53:E58" si="1">F53+G53</f>
        <v>2686</v>
      </c>
      <c r="F53" s="55">
        <f>F54+F55</f>
        <v>114</v>
      </c>
      <c r="G53" s="55">
        <f>G54+G55</f>
        <v>2572</v>
      </c>
      <c r="H53" s="202">
        <v>260</v>
      </c>
      <c r="I53" s="56" t="s">
        <v>130</v>
      </c>
      <c r="J53" s="56" t="s">
        <v>130</v>
      </c>
      <c r="K53" s="56" t="s">
        <v>130</v>
      </c>
      <c r="L53" s="56" t="s">
        <v>130</v>
      </c>
      <c r="M53" s="57" t="s">
        <v>130</v>
      </c>
      <c r="N53" s="57" t="s">
        <v>130</v>
      </c>
      <c r="O53" s="100" t="s">
        <v>130</v>
      </c>
      <c r="P53" s="58"/>
      <c r="Q53" s="54" t="s">
        <v>130</v>
      </c>
      <c r="R53" s="54" t="s">
        <v>130</v>
      </c>
      <c r="S53" s="54" t="s">
        <v>130</v>
      </c>
      <c r="T53" s="54" t="s">
        <v>130</v>
      </c>
      <c r="U53" s="54" t="s">
        <v>130</v>
      </c>
      <c r="V53" s="54" t="s">
        <v>130</v>
      </c>
      <c r="W53" s="60">
        <f>W54+W55</f>
        <v>397540</v>
      </c>
      <c r="X53" s="122">
        <f>W54+W55</f>
        <v>397540</v>
      </c>
    </row>
    <row r="54" spans="1:24" s="86" customFormat="1" x14ac:dyDescent="0.25">
      <c r="A54" s="78" t="s">
        <v>146</v>
      </c>
      <c r="B54" s="78"/>
      <c r="C54" s="78"/>
      <c r="D54" s="79" t="s">
        <v>159</v>
      </c>
      <c r="E54" s="80">
        <f t="shared" si="1"/>
        <v>1422</v>
      </c>
      <c r="F54" s="80">
        <v>112</v>
      </c>
      <c r="G54" s="80">
        <f>655+655</f>
        <v>1310</v>
      </c>
      <c r="H54" s="203"/>
      <c r="I54" s="81" t="s">
        <v>130</v>
      </c>
      <c r="J54" s="81" t="s">
        <v>130</v>
      </c>
      <c r="K54" s="81" t="s">
        <v>130</v>
      </c>
      <c r="L54" s="81" t="s">
        <v>130</v>
      </c>
      <c r="M54" s="82" t="s">
        <v>130</v>
      </c>
      <c r="N54" s="88" t="s">
        <v>130</v>
      </c>
      <c r="O54" s="101" t="str">
        <f>N54</f>
        <v>х</v>
      </c>
      <c r="P54" s="83"/>
      <c r="Q54" s="78">
        <v>267</v>
      </c>
      <c r="R54" s="85">
        <f>Q54*H53</f>
        <v>69420</v>
      </c>
      <c r="S54" s="78" t="s">
        <v>130</v>
      </c>
      <c r="T54" s="78" t="s">
        <v>130</v>
      </c>
      <c r="U54" s="78" t="s">
        <v>130</v>
      </c>
      <c r="V54" s="78" t="s">
        <v>130</v>
      </c>
      <c r="W54" s="94">
        <f>R54</f>
        <v>69420</v>
      </c>
      <c r="X54" s="85">
        <f>W54</f>
        <v>69420</v>
      </c>
    </row>
    <row r="55" spans="1:24" s="86" customFormat="1" x14ac:dyDescent="0.25">
      <c r="A55" s="78" t="s">
        <v>147</v>
      </c>
      <c r="B55" s="78"/>
      <c r="C55" s="78"/>
      <c r="D55" s="79" t="s">
        <v>160</v>
      </c>
      <c r="E55" s="80">
        <f t="shared" si="1"/>
        <v>1264</v>
      </c>
      <c r="F55" s="80">
        <v>2</v>
      </c>
      <c r="G55" s="80">
        <f>316+316+315+315</f>
        <v>1262</v>
      </c>
      <c r="H55" s="204"/>
      <c r="I55" s="81" t="s">
        <v>130</v>
      </c>
      <c r="J55" s="81" t="s">
        <v>130</v>
      </c>
      <c r="K55" s="81" t="s">
        <v>130</v>
      </c>
      <c r="L55" s="81" t="s">
        <v>130</v>
      </c>
      <c r="M55" s="78" t="s">
        <v>130</v>
      </c>
      <c r="N55" s="78" t="s">
        <v>130</v>
      </c>
      <c r="O55" s="102" t="s">
        <v>130</v>
      </c>
      <c r="P55" s="78" t="s">
        <v>130</v>
      </c>
      <c r="Q55" s="78" t="s">
        <v>130</v>
      </c>
      <c r="R55" s="78" t="s">
        <v>130</v>
      </c>
      <c r="S55" s="78">
        <v>631</v>
      </c>
      <c r="T55" s="85">
        <f>S55*H53</f>
        <v>164060</v>
      </c>
      <c r="U55" s="78">
        <v>631</v>
      </c>
      <c r="V55" s="85">
        <f>U55*H53</f>
        <v>164060</v>
      </c>
      <c r="W55" s="85">
        <f>V55+T55</f>
        <v>328120</v>
      </c>
      <c r="X55" s="85">
        <f>V55+T55</f>
        <v>328120</v>
      </c>
    </row>
    <row r="56" spans="1:24" s="59" customFormat="1" ht="48.75" customHeight="1" x14ac:dyDescent="0.25">
      <c r="A56" s="54" t="s">
        <v>145</v>
      </c>
      <c r="B56" s="54"/>
      <c r="C56" s="54"/>
      <c r="D56" s="6" t="s">
        <v>156</v>
      </c>
      <c r="E56" s="55">
        <f>F56+G56</f>
        <v>2686</v>
      </c>
      <c r="F56" s="55">
        <f>F57+F58</f>
        <v>1091</v>
      </c>
      <c r="G56" s="55">
        <f>G57+G58</f>
        <v>1595</v>
      </c>
      <c r="H56" s="202">
        <v>106</v>
      </c>
      <c r="I56" s="56" t="s">
        <v>130</v>
      </c>
      <c r="J56" s="56" t="s">
        <v>130</v>
      </c>
      <c r="K56" s="56" t="s">
        <v>130</v>
      </c>
      <c r="L56" s="56" t="s">
        <v>130</v>
      </c>
      <c r="M56" s="57" t="s">
        <v>130</v>
      </c>
      <c r="N56" s="57" t="s">
        <v>130</v>
      </c>
      <c r="O56" s="100" t="s">
        <v>130</v>
      </c>
      <c r="P56" s="58"/>
      <c r="Q56" s="54" t="s">
        <v>130</v>
      </c>
      <c r="R56" s="54" t="s">
        <v>130</v>
      </c>
      <c r="S56" s="54" t="s">
        <v>130</v>
      </c>
      <c r="T56" s="54" t="s">
        <v>130</v>
      </c>
      <c r="U56" s="54" t="s">
        <v>130</v>
      </c>
      <c r="V56" s="54" t="s">
        <v>130</v>
      </c>
      <c r="W56" s="54" t="s">
        <v>130</v>
      </c>
      <c r="X56" s="122">
        <f>W58+O57</f>
        <v>169070</v>
      </c>
    </row>
    <row r="57" spans="1:24" s="86" customFormat="1" ht="22.5" customHeight="1" x14ac:dyDescent="0.25">
      <c r="A57" s="78" t="s">
        <v>148</v>
      </c>
      <c r="B57" s="78"/>
      <c r="C57" s="78"/>
      <c r="D57" s="79" t="s">
        <v>159</v>
      </c>
      <c r="E57" s="80">
        <f t="shared" si="1"/>
        <v>1422</v>
      </c>
      <c r="F57" s="80">
        <v>1055</v>
      </c>
      <c r="G57" s="80">
        <v>367</v>
      </c>
      <c r="H57" s="203"/>
      <c r="I57" s="81" t="s">
        <v>130</v>
      </c>
      <c r="J57" s="81" t="s">
        <v>130</v>
      </c>
      <c r="K57" s="81" t="s">
        <v>130</v>
      </c>
      <c r="L57" s="81" t="s">
        <v>130</v>
      </c>
      <c r="M57" s="82">
        <v>367</v>
      </c>
      <c r="N57" s="88">
        <f>M57*H56</f>
        <v>38902</v>
      </c>
      <c r="O57" s="101">
        <f>N57</f>
        <v>38902</v>
      </c>
      <c r="P57" s="83"/>
      <c r="Q57" s="78" t="s">
        <v>130</v>
      </c>
      <c r="R57" s="78" t="s">
        <v>130</v>
      </c>
      <c r="S57" s="78" t="s">
        <v>130</v>
      </c>
      <c r="T57" s="78" t="s">
        <v>130</v>
      </c>
      <c r="U57" s="78" t="s">
        <v>130</v>
      </c>
      <c r="V57" s="78" t="s">
        <v>130</v>
      </c>
      <c r="W57" s="78" t="s">
        <v>130</v>
      </c>
      <c r="X57" s="94">
        <f>O57</f>
        <v>38902</v>
      </c>
    </row>
    <row r="58" spans="1:24" s="86" customFormat="1" ht="21.75" customHeight="1" x14ac:dyDescent="0.25">
      <c r="A58" s="78" t="s">
        <v>149</v>
      </c>
      <c r="B58" s="78"/>
      <c r="C58" s="78"/>
      <c r="D58" s="79" t="s">
        <v>160</v>
      </c>
      <c r="E58" s="80">
        <f t="shared" si="1"/>
        <v>1264</v>
      </c>
      <c r="F58" s="80">
        <v>36</v>
      </c>
      <c r="G58" s="80">
        <v>1228</v>
      </c>
      <c r="H58" s="204"/>
      <c r="I58" s="81" t="s">
        <v>130</v>
      </c>
      <c r="J58" s="81" t="s">
        <v>130</v>
      </c>
      <c r="K58" s="81" t="s">
        <v>130</v>
      </c>
      <c r="L58" s="81" t="s">
        <v>130</v>
      </c>
      <c r="M58" s="82" t="s">
        <v>130</v>
      </c>
      <c r="N58" s="82" t="s">
        <v>130</v>
      </c>
      <c r="O58" s="102" t="s">
        <v>130</v>
      </c>
      <c r="P58" s="83"/>
      <c r="Q58" s="78">
        <v>430</v>
      </c>
      <c r="R58" s="85">
        <f>Q58*H56</f>
        <v>45580</v>
      </c>
      <c r="S58" s="78">
        <v>399</v>
      </c>
      <c r="T58" s="85">
        <f>S58*H56</f>
        <v>42294</v>
      </c>
      <c r="U58" s="78">
        <v>399</v>
      </c>
      <c r="V58" s="85">
        <f>U58*H56</f>
        <v>42294</v>
      </c>
      <c r="W58" s="85">
        <f>V58+T58+R58</f>
        <v>130168</v>
      </c>
      <c r="X58" s="85">
        <f>W58</f>
        <v>130168</v>
      </c>
    </row>
    <row r="59" spans="1:24" s="59" customFormat="1" ht="42.75" x14ac:dyDescent="0.25">
      <c r="A59" s="54" t="s">
        <v>150</v>
      </c>
      <c r="B59" s="54">
        <v>241</v>
      </c>
      <c r="C59" s="54">
        <v>612</v>
      </c>
      <c r="D59" s="6" t="s">
        <v>128</v>
      </c>
      <c r="E59" s="55">
        <v>135</v>
      </c>
      <c r="F59" s="55" t="s">
        <v>65</v>
      </c>
      <c r="G59" s="55">
        <v>135</v>
      </c>
      <c r="H59" s="62">
        <v>80</v>
      </c>
      <c r="I59" s="63">
        <v>134</v>
      </c>
      <c r="J59" s="65">
        <f>I59*H59</f>
        <v>10720</v>
      </c>
      <c r="K59" s="63">
        <v>1</v>
      </c>
      <c r="L59" s="65">
        <f>K59*H59</f>
        <v>80</v>
      </c>
      <c r="M59" s="57" t="s">
        <v>130</v>
      </c>
      <c r="N59" s="57" t="s">
        <v>130</v>
      </c>
      <c r="O59" s="103">
        <f>L59+J59</f>
        <v>10800</v>
      </c>
      <c r="P59" s="54" t="s">
        <v>130</v>
      </c>
      <c r="Q59" s="54" t="s">
        <v>130</v>
      </c>
      <c r="R59" s="54" t="s">
        <v>130</v>
      </c>
      <c r="S59" s="54" t="s">
        <v>130</v>
      </c>
      <c r="T59" s="54" t="s">
        <v>130</v>
      </c>
      <c r="U59" s="54" t="s">
        <v>130</v>
      </c>
      <c r="V59" s="54" t="s">
        <v>130</v>
      </c>
      <c r="W59" s="54" t="s">
        <v>130</v>
      </c>
      <c r="X59" s="66">
        <f>O59</f>
        <v>10800</v>
      </c>
    </row>
    <row r="60" spans="1:24" s="59" customFormat="1" ht="28.5" x14ac:dyDescent="0.25">
      <c r="A60" s="54" t="s">
        <v>153</v>
      </c>
      <c r="B60" s="54">
        <v>241</v>
      </c>
      <c r="C60" s="54">
        <v>612</v>
      </c>
      <c r="D60" s="6" t="s">
        <v>129</v>
      </c>
      <c r="E60" s="55">
        <v>1181</v>
      </c>
      <c r="F60" s="55" t="s">
        <v>65</v>
      </c>
      <c r="G60" s="55">
        <v>1181</v>
      </c>
      <c r="H60" s="62">
        <v>15</v>
      </c>
      <c r="I60" s="63">
        <v>1181</v>
      </c>
      <c r="J60" s="65">
        <f>H60*I60</f>
        <v>17715</v>
      </c>
      <c r="K60" s="56" t="s">
        <v>130</v>
      </c>
      <c r="L60" s="56" t="s">
        <v>130</v>
      </c>
      <c r="M60" s="57" t="s">
        <v>130</v>
      </c>
      <c r="N60" s="57" t="s">
        <v>130</v>
      </c>
      <c r="O60" s="103">
        <f>J60</f>
        <v>17715</v>
      </c>
      <c r="P60" s="54" t="s">
        <v>130</v>
      </c>
      <c r="Q60" s="54" t="s">
        <v>130</v>
      </c>
      <c r="R60" s="54" t="s">
        <v>130</v>
      </c>
      <c r="S60" s="54" t="s">
        <v>130</v>
      </c>
      <c r="T60" s="54" t="s">
        <v>130</v>
      </c>
      <c r="U60" s="54" t="s">
        <v>130</v>
      </c>
      <c r="V60" s="54" t="s">
        <v>130</v>
      </c>
      <c r="W60" s="54" t="s">
        <v>130</v>
      </c>
      <c r="X60" s="66">
        <f>O60</f>
        <v>17715</v>
      </c>
    </row>
    <row r="61" spans="1:24" s="59" customFormat="1" ht="48.75" customHeight="1" x14ac:dyDescent="0.25">
      <c r="A61" s="54" t="s">
        <v>154</v>
      </c>
      <c r="B61" s="54">
        <v>241</v>
      </c>
      <c r="C61" s="54">
        <v>612</v>
      </c>
      <c r="D61" s="6" t="s">
        <v>171</v>
      </c>
      <c r="E61" s="55">
        <f>E62+E63</f>
        <v>357</v>
      </c>
      <c r="F61" s="55" t="s">
        <v>65</v>
      </c>
      <c r="G61" s="55">
        <f>G62+G63</f>
        <v>357</v>
      </c>
      <c r="H61" s="202">
        <v>15</v>
      </c>
      <c r="I61" s="56" t="s">
        <v>130</v>
      </c>
      <c r="J61" s="56" t="s">
        <v>130</v>
      </c>
      <c r="K61" s="56" t="s">
        <v>130</v>
      </c>
      <c r="L61" s="56" t="s">
        <v>130</v>
      </c>
      <c r="M61" s="57" t="s">
        <v>130</v>
      </c>
      <c r="N61" s="57" t="s">
        <v>130</v>
      </c>
      <c r="O61" s="100" t="s">
        <v>130</v>
      </c>
      <c r="P61" s="54" t="s">
        <v>130</v>
      </c>
      <c r="Q61" s="54" t="s">
        <v>130</v>
      </c>
      <c r="R61" s="54" t="s">
        <v>130</v>
      </c>
      <c r="S61" s="54" t="s">
        <v>130</v>
      </c>
      <c r="T61" s="54" t="s">
        <v>130</v>
      </c>
      <c r="U61" s="54" t="s">
        <v>130</v>
      </c>
      <c r="V61" s="54" t="s">
        <v>130</v>
      </c>
      <c r="W61" s="54" t="s">
        <v>130</v>
      </c>
      <c r="X61" s="122">
        <f>W63+O62</f>
        <v>5355</v>
      </c>
    </row>
    <row r="62" spans="1:24" s="86" customFormat="1" ht="15" customHeight="1" x14ac:dyDescent="0.25">
      <c r="A62" s="78" t="s">
        <v>176</v>
      </c>
      <c r="B62" s="78"/>
      <c r="C62" s="78"/>
      <c r="D62" s="79" t="s">
        <v>159</v>
      </c>
      <c r="E62" s="80">
        <v>242</v>
      </c>
      <c r="F62" s="80" t="s">
        <v>65</v>
      </c>
      <c r="G62" s="80">
        <v>242</v>
      </c>
      <c r="H62" s="203"/>
      <c r="I62" s="90">
        <v>242</v>
      </c>
      <c r="J62" s="92">
        <f>I62*H61</f>
        <v>3630</v>
      </c>
      <c r="K62" s="81" t="s">
        <v>130</v>
      </c>
      <c r="L62" s="81" t="s">
        <v>130</v>
      </c>
      <c r="M62" s="78" t="s">
        <v>130</v>
      </c>
      <c r="N62" s="78" t="s">
        <v>130</v>
      </c>
      <c r="O62" s="101">
        <f>J62</f>
        <v>3630</v>
      </c>
      <c r="P62" s="93"/>
      <c r="Q62" s="78" t="s">
        <v>130</v>
      </c>
      <c r="R62" s="78" t="s">
        <v>130</v>
      </c>
      <c r="S62" s="78" t="s">
        <v>130</v>
      </c>
      <c r="T62" s="78" t="s">
        <v>130</v>
      </c>
      <c r="U62" s="78" t="s">
        <v>130</v>
      </c>
      <c r="V62" s="78" t="s">
        <v>130</v>
      </c>
      <c r="W62" s="78" t="s">
        <v>130</v>
      </c>
      <c r="X62" s="94">
        <f>O62</f>
        <v>3630</v>
      </c>
    </row>
    <row r="63" spans="1:24" s="86" customFormat="1" ht="18.75" customHeight="1" x14ac:dyDescent="0.25">
      <c r="A63" s="78" t="s">
        <v>177</v>
      </c>
      <c r="B63" s="78"/>
      <c r="C63" s="78"/>
      <c r="D63" s="79" t="s">
        <v>160</v>
      </c>
      <c r="E63" s="80">
        <v>115</v>
      </c>
      <c r="F63" s="80" t="s">
        <v>65</v>
      </c>
      <c r="G63" s="80">
        <v>115</v>
      </c>
      <c r="H63" s="204"/>
      <c r="I63" s="81" t="s">
        <v>130</v>
      </c>
      <c r="J63" s="81" t="s">
        <v>130</v>
      </c>
      <c r="K63" s="81" t="s">
        <v>130</v>
      </c>
      <c r="L63" s="81" t="s">
        <v>130</v>
      </c>
      <c r="M63" s="78" t="s">
        <v>130</v>
      </c>
      <c r="N63" s="78" t="s">
        <v>130</v>
      </c>
      <c r="O63" s="102" t="s">
        <v>130</v>
      </c>
      <c r="P63" s="78" t="s">
        <v>130</v>
      </c>
      <c r="Q63" s="78">
        <v>38</v>
      </c>
      <c r="R63" s="85">
        <f>Q63*H61</f>
        <v>570</v>
      </c>
      <c r="S63" s="78">
        <v>38</v>
      </c>
      <c r="T63" s="85">
        <f>S63*H61</f>
        <v>570</v>
      </c>
      <c r="U63" s="78">
        <v>39</v>
      </c>
      <c r="V63" s="85">
        <f>U63*H61</f>
        <v>585</v>
      </c>
      <c r="W63" s="85">
        <f>V63+T63+R63</f>
        <v>1725</v>
      </c>
      <c r="X63" s="85">
        <f>W63</f>
        <v>1725</v>
      </c>
    </row>
    <row r="64" spans="1:24" s="59" customFormat="1" ht="48" customHeight="1" x14ac:dyDescent="0.25">
      <c r="A64" s="54" t="s">
        <v>169</v>
      </c>
      <c r="B64" s="54"/>
      <c r="C64" s="54"/>
      <c r="D64" s="6" t="s">
        <v>172</v>
      </c>
      <c r="E64" s="55">
        <v>97</v>
      </c>
      <c r="F64" s="55" t="s">
        <v>65</v>
      </c>
      <c r="G64" s="55">
        <v>97</v>
      </c>
      <c r="H64" s="202">
        <v>15</v>
      </c>
      <c r="I64" s="56" t="s">
        <v>130</v>
      </c>
      <c r="J64" s="56" t="s">
        <v>130</v>
      </c>
      <c r="K64" s="56" t="s">
        <v>130</v>
      </c>
      <c r="L64" s="56" t="s">
        <v>130</v>
      </c>
      <c r="M64" s="57" t="s">
        <v>130</v>
      </c>
      <c r="N64" s="57" t="s">
        <v>130</v>
      </c>
      <c r="O64" s="100" t="s">
        <v>130</v>
      </c>
      <c r="P64" s="58"/>
      <c r="Q64" s="54" t="s">
        <v>130</v>
      </c>
      <c r="R64" s="54" t="s">
        <v>130</v>
      </c>
      <c r="S64" s="54" t="s">
        <v>130</v>
      </c>
      <c r="T64" s="54" t="s">
        <v>130</v>
      </c>
      <c r="U64" s="54" t="s">
        <v>130</v>
      </c>
      <c r="V64" s="54" t="s">
        <v>130</v>
      </c>
      <c r="W64" s="54" t="s">
        <v>130</v>
      </c>
      <c r="X64" s="122">
        <f>O65</f>
        <v>1455</v>
      </c>
    </row>
    <row r="65" spans="1:24" s="86" customFormat="1" ht="18.75" customHeight="1" x14ac:dyDescent="0.25">
      <c r="A65" s="78" t="s">
        <v>178</v>
      </c>
      <c r="B65" s="78"/>
      <c r="C65" s="78"/>
      <c r="D65" s="79" t="s">
        <v>159</v>
      </c>
      <c r="E65" s="80">
        <v>97</v>
      </c>
      <c r="F65" s="80" t="s">
        <v>65</v>
      </c>
      <c r="G65" s="80">
        <v>97</v>
      </c>
      <c r="H65" s="203"/>
      <c r="I65" s="81" t="s">
        <v>173</v>
      </c>
      <c r="J65" s="81" t="s">
        <v>130</v>
      </c>
      <c r="K65" s="81" t="s">
        <v>130</v>
      </c>
      <c r="L65" s="81" t="s">
        <v>130</v>
      </c>
      <c r="M65" s="82">
        <v>97</v>
      </c>
      <c r="N65" s="88">
        <f>M65*H64</f>
        <v>1455</v>
      </c>
      <c r="O65" s="101">
        <f>N65</f>
        <v>1455</v>
      </c>
      <c r="P65" s="83"/>
      <c r="Q65" s="78" t="s">
        <v>130</v>
      </c>
      <c r="R65" s="78" t="s">
        <v>130</v>
      </c>
      <c r="S65" s="78" t="s">
        <v>130</v>
      </c>
      <c r="T65" s="78" t="s">
        <v>130</v>
      </c>
      <c r="U65" s="78" t="s">
        <v>130</v>
      </c>
      <c r="V65" s="78" t="s">
        <v>130</v>
      </c>
      <c r="W65" s="78" t="s">
        <v>130</v>
      </c>
      <c r="X65" s="94">
        <f>O65</f>
        <v>1455</v>
      </c>
    </row>
    <row r="66" spans="1:24" s="86" customFormat="1" ht="18.75" customHeight="1" x14ac:dyDescent="0.25">
      <c r="A66" s="78" t="s">
        <v>179</v>
      </c>
      <c r="B66" s="78"/>
      <c r="C66" s="78"/>
      <c r="D66" s="79" t="s">
        <v>160</v>
      </c>
      <c r="E66" s="80" t="s">
        <v>65</v>
      </c>
      <c r="F66" s="80" t="s">
        <v>65</v>
      </c>
      <c r="G66" s="80" t="s">
        <v>65</v>
      </c>
      <c r="H66" s="204"/>
      <c r="I66" s="81" t="s">
        <v>130</v>
      </c>
      <c r="J66" s="81" t="s">
        <v>130</v>
      </c>
      <c r="K66" s="81" t="s">
        <v>130</v>
      </c>
      <c r="L66" s="81" t="s">
        <v>130</v>
      </c>
      <c r="M66" s="82" t="s">
        <v>130</v>
      </c>
      <c r="N66" s="82" t="s">
        <v>130</v>
      </c>
      <c r="O66" s="102" t="s">
        <v>130</v>
      </c>
      <c r="P66" s="83"/>
      <c r="Q66" s="78" t="s">
        <v>130</v>
      </c>
      <c r="R66" s="78" t="s">
        <v>130</v>
      </c>
      <c r="S66" s="78" t="s">
        <v>130</v>
      </c>
      <c r="T66" s="78" t="s">
        <v>130</v>
      </c>
      <c r="U66" s="78" t="s">
        <v>130</v>
      </c>
      <c r="V66" s="78" t="s">
        <v>130</v>
      </c>
      <c r="W66" s="78" t="s">
        <v>130</v>
      </c>
      <c r="X66" s="85" t="s">
        <v>130</v>
      </c>
    </row>
    <row r="67" spans="1:24" s="77" customFormat="1" ht="15.75" x14ac:dyDescent="0.25">
      <c r="A67" s="191" t="s">
        <v>64</v>
      </c>
      <c r="B67" s="192"/>
      <c r="C67" s="192"/>
      <c r="D67" s="193"/>
      <c r="E67" s="121" t="s">
        <v>65</v>
      </c>
      <c r="F67" s="121" t="s">
        <v>65</v>
      </c>
      <c r="G67" s="121" t="s">
        <v>65</v>
      </c>
      <c r="H67" s="68" t="s">
        <v>65</v>
      </c>
      <c r="I67" s="69" t="s">
        <v>65</v>
      </c>
      <c r="J67" s="70">
        <f>J60+J59+J62+J51</f>
        <v>82945</v>
      </c>
      <c r="K67" s="69" t="s">
        <v>65</v>
      </c>
      <c r="L67" s="70">
        <f>L59+L51</f>
        <v>96400</v>
      </c>
      <c r="M67" s="71" t="s">
        <v>65</v>
      </c>
      <c r="N67" s="72">
        <f>N65+N57+N51</f>
        <v>226917</v>
      </c>
      <c r="O67" s="104">
        <f>O65+O62+O60+O59+O57+O51</f>
        <v>406262</v>
      </c>
      <c r="P67" s="74"/>
      <c r="Q67" s="75" t="s">
        <v>65</v>
      </c>
      <c r="R67" s="76">
        <f>R63+R58+R54+R52</f>
        <v>167790</v>
      </c>
      <c r="S67" s="76" t="s">
        <v>65</v>
      </c>
      <c r="T67" s="76">
        <f>T58+T63+T55+T52</f>
        <v>259284</v>
      </c>
      <c r="U67" s="76" t="s">
        <v>65</v>
      </c>
      <c r="V67" s="76">
        <f>V58+V63+V55+V52</f>
        <v>259299</v>
      </c>
      <c r="W67" s="76">
        <f>V67+T67+R67</f>
        <v>686373</v>
      </c>
      <c r="X67" s="76">
        <f>W67+O67</f>
        <v>1092635</v>
      </c>
    </row>
    <row r="68" spans="1:24" ht="17.25" hidden="1" customHeight="1" x14ac:dyDescent="0.25">
      <c r="I68" s="194" t="s">
        <v>170</v>
      </c>
      <c r="J68" s="195"/>
      <c r="K68" s="195"/>
      <c r="L68" s="207"/>
      <c r="N68" s="45"/>
      <c r="O68" s="45"/>
    </row>
    <row r="69" spans="1:24" hidden="1" x14ac:dyDescent="0.25">
      <c r="A69" t="s">
        <v>174</v>
      </c>
    </row>
    <row r="70" spans="1:24" ht="15.75" x14ac:dyDescent="0.25">
      <c r="A70" s="237" t="s">
        <v>189</v>
      </c>
      <c r="B70" s="238"/>
      <c r="C70" s="238"/>
      <c r="D70" s="239"/>
      <c r="E70" s="121" t="s">
        <v>65</v>
      </c>
      <c r="F70" s="121" t="s">
        <v>65</v>
      </c>
      <c r="G70" s="121" t="s">
        <v>65</v>
      </c>
      <c r="H70" s="68" t="s">
        <v>65</v>
      </c>
      <c r="I70" s="69" t="s">
        <v>65</v>
      </c>
      <c r="J70" s="70">
        <f>J62+J60+J59+J51</f>
        <v>82945</v>
      </c>
      <c r="K70" s="69" t="s">
        <v>65</v>
      </c>
      <c r="L70" s="70">
        <f>L59+L51</f>
        <v>96400</v>
      </c>
      <c r="M70" s="71" t="s">
        <v>65</v>
      </c>
      <c r="N70" s="72">
        <f>N65+N57+N51</f>
        <v>226917</v>
      </c>
      <c r="O70" s="104">
        <f>O65+O62+O60+O59+O57+O51</f>
        <v>406262</v>
      </c>
      <c r="P70" s="74"/>
      <c r="Q70" s="75" t="s">
        <v>65</v>
      </c>
      <c r="R70" s="76">
        <f>R54</f>
        <v>69420</v>
      </c>
      <c r="S70" s="76" t="s">
        <v>65</v>
      </c>
      <c r="T70" s="76" t="s">
        <v>130</v>
      </c>
      <c r="U70" s="76" t="s">
        <v>65</v>
      </c>
      <c r="V70" s="76" t="s">
        <v>130</v>
      </c>
      <c r="W70" s="76">
        <f>W54</f>
        <v>69420</v>
      </c>
      <c r="X70" s="76">
        <f>W70+O70</f>
        <v>475682</v>
      </c>
    </row>
    <row r="71" spans="1:24" ht="15.75" x14ac:dyDescent="0.25">
      <c r="A71" s="237" t="s">
        <v>190</v>
      </c>
      <c r="B71" s="238"/>
      <c r="C71" s="238"/>
      <c r="D71" s="239"/>
      <c r="E71" s="121" t="s">
        <v>65</v>
      </c>
      <c r="F71" s="121" t="s">
        <v>65</v>
      </c>
      <c r="G71" s="121" t="s">
        <v>65</v>
      </c>
      <c r="H71" s="68" t="s">
        <v>65</v>
      </c>
      <c r="I71" s="69" t="s">
        <v>65</v>
      </c>
      <c r="J71" s="70" t="s">
        <v>130</v>
      </c>
      <c r="K71" s="69" t="s">
        <v>65</v>
      </c>
      <c r="L71" s="70" t="s">
        <v>130</v>
      </c>
      <c r="M71" s="71" t="s">
        <v>65</v>
      </c>
      <c r="N71" s="72" t="s">
        <v>130</v>
      </c>
      <c r="O71" s="104" t="s">
        <v>130</v>
      </c>
      <c r="P71" s="74"/>
      <c r="Q71" s="75" t="s">
        <v>65</v>
      </c>
      <c r="R71" s="76">
        <f>R63+R58+R52</f>
        <v>98370</v>
      </c>
      <c r="S71" s="76" t="s">
        <v>65</v>
      </c>
      <c r="T71" s="76">
        <f>T63+T58+T55+T52</f>
        <v>259284</v>
      </c>
      <c r="U71" s="76" t="s">
        <v>65</v>
      </c>
      <c r="V71" s="76">
        <f>V63+V58+V55+V52</f>
        <v>259299</v>
      </c>
      <c r="W71" s="76">
        <f>W63+W58+W55+W52</f>
        <v>616953</v>
      </c>
      <c r="X71" s="76">
        <f>W71</f>
        <v>616953</v>
      </c>
    </row>
    <row r="73" spans="1:24" ht="15.75" x14ac:dyDescent="0.25">
      <c r="A73" s="240" t="s">
        <v>185</v>
      </c>
      <c r="B73" s="240"/>
      <c r="C73" s="240"/>
      <c r="D73" s="240"/>
      <c r="E73" s="98"/>
    </row>
    <row r="74" spans="1:24" s="96" customFormat="1" ht="15.75" x14ac:dyDescent="0.25">
      <c r="A74" s="240" t="s">
        <v>186</v>
      </c>
      <c r="B74" s="240"/>
      <c r="C74" s="240"/>
      <c r="D74" s="240"/>
      <c r="E74" s="98"/>
      <c r="X74" s="97"/>
    </row>
    <row r="75" spans="1:24" ht="15" customHeight="1" x14ac:dyDescent="0.25">
      <c r="A75" s="236" t="s">
        <v>188</v>
      </c>
      <c r="B75" s="236"/>
      <c r="C75" s="236"/>
      <c r="D75" s="236"/>
      <c r="E75" s="236"/>
      <c r="F75" s="236"/>
      <c r="G75" s="236"/>
      <c r="H75" s="236"/>
      <c r="I75" s="236"/>
    </row>
    <row r="76" spans="1:24" ht="35.25" customHeight="1" x14ac:dyDescent="0.25">
      <c r="A76" s="236"/>
      <c r="B76" s="236"/>
      <c r="C76" s="236"/>
      <c r="D76" s="236"/>
      <c r="E76" s="236"/>
      <c r="F76" s="236"/>
      <c r="G76" s="236"/>
      <c r="H76" s="236"/>
      <c r="I76" s="236"/>
    </row>
    <row r="77" spans="1:24" ht="30" customHeight="1" x14ac:dyDescent="0.25">
      <c r="A77" s="107"/>
      <c r="B77" s="107"/>
      <c r="C77" s="107"/>
      <c r="D77" s="107"/>
      <c r="E77" s="107"/>
      <c r="F77" s="107"/>
      <c r="G77" s="107"/>
      <c r="H77" s="107"/>
    </row>
  </sheetData>
  <mergeCells count="51">
    <mergeCell ref="A30:A34"/>
    <mergeCell ref="A2:V3"/>
    <mergeCell ref="A4:N4"/>
    <mergeCell ref="A5:A6"/>
    <mergeCell ref="B5:B6"/>
    <mergeCell ref="C5:C6"/>
    <mergeCell ref="D5:D6"/>
    <mergeCell ref="I5:J5"/>
    <mergeCell ref="K5:L5"/>
    <mergeCell ref="M5:N5"/>
    <mergeCell ref="P5:P6"/>
    <mergeCell ref="A8:A9"/>
    <mergeCell ref="A11:A13"/>
    <mergeCell ref="A15:A18"/>
    <mergeCell ref="A20:A24"/>
    <mergeCell ref="A26:A29"/>
    <mergeCell ref="A48:A49"/>
    <mergeCell ref="B48:B49"/>
    <mergeCell ref="C48:C49"/>
    <mergeCell ref="D48:D49"/>
    <mergeCell ref="E48:E49"/>
    <mergeCell ref="A36:A38"/>
    <mergeCell ref="A40:A41"/>
    <mergeCell ref="A42:A45"/>
    <mergeCell ref="A46:D46"/>
    <mergeCell ref="A47:V47"/>
    <mergeCell ref="F48:F49"/>
    <mergeCell ref="G48:G49"/>
    <mergeCell ref="H48:H49"/>
    <mergeCell ref="I48:J48"/>
    <mergeCell ref="K48:L48"/>
    <mergeCell ref="H64:H66"/>
    <mergeCell ref="O48:O49"/>
    <mergeCell ref="P48:P49"/>
    <mergeCell ref="Q48:R48"/>
    <mergeCell ref="S48:T48"/>
    <mergeCell ref="M48:N48"/>
    <mergeCell ref="X48:X49"/>
    <mergeCell ref="H50:H52"/>
    <mergeCell ref="H53:H55"/>
    <mergeCell ref="H56:H58"/>
    <mergeCell ref="H61:H63"/>
    <mergeCell ref="U48:V48"/>
    <mergeCell ref="W48:W49"/>
    <mergeCell ref="A75:I76"/>
    <mergeCell ref="A67:D67"/>
    <mergeCell ref="I68:L68"/>
    <mergeCell ref="A70:D70"/>
    <mergeCell ref="A71:D71"/>
    <mergeCell ref="A73:D73"/>
    <mergeCell ref="A74:D74"/>
  </mergeCells>
  <pageMargins left="0.25" right="0.25" top="0.75" bottom="0.75" header="0.3" footer="0.3"/>
  <pageSetup paperSize="8" scale="74" fitToHeight="0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Q69"/>
  <sheetViews>
    <sheetView topLeftCell="A3" workbookViewId="0">
      <selection activeCell="I51" sqref="I51"/>
    </sheetView>
  </sheetViews>
  <sheetFormatPr defaultRowHeight="15" x14ac:dyDescent="0.25"/>
  <cols>
    <col min="2" max="3" width="0" hidden="1" customWidth="1"/>
    <col min="4" max="4" width="36.85546875" bestFit="1" customWidth="1"/>
    <col min="5" max="6" width="14.140625" customWidth="1"/>
    <col min="7" max="7" width="13.42578125" customWidth="1"/>
    <col min="8" max="8" width="12.85546875" customWidth="1"/>
    <col min="10" max="10" width="13.5703125" bestFit="1" customWidth="1"/>
    <col min="12" max="12" width="13.5703125" bestFit="1" customWidth="1"/>
    <col min="14" max="14" width="13.5703125" bestFit="1" customWidth="1"/>
    <col min="15" max="15" width="13.42578125" customWidth="1"/>
    <col min="16" max="16" width="19.42578125" hidden="1" customWidth="1"/>
  </cols>
  <sheetData>
    <row r="1" spans="1:17" ht="38.25" customHeight="1" x14ac:dyDescent="0.25">
      <c r="L1" s="106"/>
      <c r="M1" s="235" t="s">
        <v>183</v>
      </c>
      <c r="N1" s="235"/>
      <c r="O1" s="235"/>
      <c r="P1" s="46"/>
      <c r="Q1" s="46"/>
    </row>
    <row r="2" spans="1:17" ht="15" customHeight="1" x14ac:dyDescent="0.25">
      <c r="A2" s="199" t="s">
        <v>180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</row>
    <row r="3" spans="1:17" ht="82.5" customHeight="1" x14ac:dyDescent="0.25">
      <c r="A3" s="199"/>
      <c r="B3" s="199"/>
      <c r="C3" s="199"/>
      <c r="D3" s="199"/>
      <c r="E3" s="199"/>
      <c r="F3" s="199"/>
      <c r="G3" s="199"/>
      <c r="H3" s="199"/>
      <c r="I3" s="199"/>
      <c r="J3" s="199"/>
      <c r="K3" s="199"/>
      <c r="L3" s="199"/>
      <c r="M3" s="199"/>
      <c r="N3" s="199"/>
      <c r="O3" s="199"/>
      <c r="P3" s="199"/>
    </row>
    <row r="4" spans="1:17" ht="15" hidden="1" customHeight="1" x14ac:dyDescent="0.25">
      <c r="A4" s="185" t="s">
        <v>115</v>
      </c>
      <c r="B4" s="185"/>
      <c r="C4" s="185"/>
      <c r="D4" s="185"/>
      <c r="E4" s="185"/>
      <c r="F4" s="185"/>
      <c r="G4" s="185"/>
      <c r="H4" s="185"/>
      <c r="I4" s="185"/>
      <c r="J4" s="185"/>
      <c r="K4" s="185"/>
      <c r="L4" s="185"/>
      <c r="M4" s="185"/>
      <c r="N4" s="185"/>
      <c r="O4" s="44"/>
      <c r="P4" s="19"/>
    </row>
    <row r="5" spans="1:17" hidden="1" x14ac:dyDescent="0.25">
      <c r="A5" s="178" t="s">
        <v>5</v>
      </c>
      <c r="B5" s="180" t="s">
        <v>66</v>
      </c>
      <c r="C5" s="180" t="s">
        <v>67</v>
      </c>
      <c r="D5" s="178" t="s">
        <v>22</v>
      </c>
      <c r="E5" s="10"/>
      <c r="F5" s="10"/>
      <c r="G5" s="10"/>
      <c r="H5" s="10"/>
      <c r="I5" s="178" t="s">
        <v>23</v>
      </c>
      <c r="J5" s="179"/>
      <c r="K5" s="205" t="s">
        <v>24</v>
      </c>
      <c r="L5" s="206"/>
      <c r="M5" s="205" t="s">
        <v>25</v>
      </c>
      <c r="N5" s="206"/>
      <c r="O5" s="47"/>
      <c r="P5" s="180" t="s">
        <v>26</v>
      </c>
    </row>
    <row r="6" spans="1:17" hidden="1" x14ac:dyDescent="0.25">
      <c r="A6" s="179"/>
      <c r="B6" s="181"/>
      <c r="C6" s="181"/>
      <c r="D6" s="179"/>
      <c r="E6" s="42"/>
      <c r="F6" s="42"/>
      <c r="G6" s="42"/>
      <c r="H6" s="42"/>
      <c r="I6" s="10" t="s">
        <v>27</v>
      </c>
      <c r="J6" s="10" t="s">
        <v>29</v>
      </c>
      <c r="K6" s="10" t="s">
        <v>27</v>
      </c>
      <c r="L6" s="10" t="s">
        <v>29</v>
      </c>
      <c r="M6" s="10" t="s">
        <v>27</v>
      </c>
      <c r="N6" s="10" t="s">
        <v>29</v>
      </c>
      <c r="O6" s="38"/>
      <c r="P6" s="181"/>
    </row>
    <row r="7" spans="1:17" ht="31.5" hidden="1" x14ac:dyDescent="0.25">
      <c r="A7" s="35">
        <v>1</v>
      </c>
      <c r="B7" s="35">
        <v>241</v>
      </c>
      <c r="C7" s="35">
        <v>611</v>
      </c>
      <c r="D7" s="22" t="s">
        <v>73</v>
      </c>
      <c r="E7" s="22"/>
      <c r="F7" s="22"/>
      <c r="G7" s="22"/>
      <c r="H7" s="22"/>
      <c r="I7" s="17"/>
      <c r="J7" s="27">
        <v>9066792</v>
      </c>
      <c r="K7" s="17"/>
      <c r="L7" s="27">
        <v>9066792</v>
      </c>
      <c r="M7" s="17"/>
      <c r="N7" s="27">
        <v>9066792</v>
      </c>
      <c r="O7" s="48"/>
    </row>
    <row r="8" spans="1:17" ht="25.5" hidden="1" x14ac:dyDescent="0.25">
      <c r="A8" s="186">
        <v>2</v>
      </c>
      <c r="B8" s="35">
        <v>241</v>
      </c>
      <c r="C8" s="35">
        <v>611</v>
      </c>
      <c r="D8" s="23" t="s">
        <v>74</v>
      </c>
      <c r="E8" s="23"/>
      <c r="F8" s="23"/>
      <c r="G8" s="23"/>
      <c r="H8" s="23"/>
      <c r="I8" s="17"/>
      <c r="J8" s="27">
        <v>5315016</v>
      </c>
      <c r="K8" s="17"/>
      <c r="L8" s="27">
        <v>5315016</v>
      </c>
      <c r="M8" s="17"/>
      <c r="N8" s="27">
        <v>5315016</v>
      </c>
      <c r="O8" s="48"/>
    </row>
    <row r="9" spans="1:17" ht="51" hidden="1" x14ac:dyDescent="0.25">
      <c r="A9" s="187"/>
      <c r="B9" s="35">
        <v>241</v>
      </c>
      <c r="C9" s="35">
        <v>611</v>
      </c>
      <c r="D9" s="24" t="s">
        <v>75</v>
      </c>
      <c r="E9" s="24"/>
      <c r="F9" s="24"/>
      <c r="G9" s="24"/>
      <c r="H9" s="24"/>
      <c r="I9" s="17"/>
      <c r="J9" s="28">
        <v>3751776</v>
      </c>
      <c r="K9" s="17"/>
      <c r="L9" s="28">
        <v>3751776</v>
      </c>
      <c r="M9" s="17"/>
      <c r="N9" s="28">
        <v>3751776</v>
      </c>
      <c r="O9" s="48"/>
    </row>
    <row r="10" spans="1:17" ht="31.5" hidden="1" x14ac:dyDescent="0.25">
      <c r="A10" s="35">
        <v>3</v>
      </c>
      <c r="B10" s="35">
        <v>241</v>
      </c>
      <c r="C10" s="35">
        <v>611</v>
      </c>
      <c r="D10" s="21" t="s">
        <v>76</v>
      </c>
      <c r="E10" s="21"/>
      <c r="F10" s="21"/>
      <c r="G10" s="21"/>
      <c r="H10" s="21"/>
      <c r="I10" s="17"/>
      <c r="J10" s="27">
        <v>0</v>
      </c>
      <c r="K10" s="17"/>
      <c r="L10" s="27">
        <v>0</v>
      </c>
      <c r="M10" s="17"/>
      <c r="N10" s="27">
        <v>0</v>
      </c>
      <c r="O10" s="48"/>
    </row>
    <row r="11" spans="1:17" ht="31.5" hidden="1" x14ac:dyDescent="0.25">
      <c r="A11" s="186">
        <v>4</v>
      </c>
      <c r="B11" s="35">
        <v>241</v>
      </c>
      <c r="C11" s="35">
        <v>611</v>
      </c>
      <c r="D11" s="21" t="s">
        <v>77</v>
      </c>
      <c r="E11" s="21"/>
      <c r="F11" s="21"/>
      <c r="G11" s="21"/>
      <c r="H11" s="21"/>
      <c r="I11" s="17"/>
      <c r="J11" s="27">
        <v>2738171.18</v>
      </c>
      <c r="K11" s="17"/>
      <c r="L11" s="27">
        <v>2738171.18</v>
      </c>
      <c r="M11" s="17"/>
      <c r="N11" s="27">
        <v>2738171.18</v>
      </c>
      <c r="O11" s="48"/>
    </row>
    <row r="12" spans="1:17" ht="25.5" hidden="1" x14ac:dyDescent="0.25">
      <c r="A12" s="188"/>
      <c r="B12" s="35">
        <v>241</v>
      </c>
      <c r="C12" s="35">
        <v>611</v>
      </c>
      <c r="D12" s="23" t="s">
        <v>74</v>
      </c>
      <c r="E12" s="23"/>
      <c r="F12" s="23"/>
      <c r="G12" s="23"/>
      <c r="H12" s="23"/>
      <c r="I12" s="17"/>
      <c r="J12" s="27">
        <v>1605134.83</v>
      </c>
      <c r="K12" s="17"/>
      <c r="L12" s="27">
        <v>1605134.83</v>
      </c>
      <c r="M12" s="17"/>
      <c r="N12" s="27">
        <v>1605134.83</v>
      </c>
      <c r="O12" s="48"/>
    </row>
    <row r="13" spans="1:17" ht="38.25" hidden="1" x14ac:dyDescent="0.25">
      <c r="A13" s="187"/>
      <c r="B13" s="35">
        <v>241</v>
      </c>
      <c r="C13" s="35">
        <v>611</v>
      </c>
      <c r="D13" s="24" t="s">
        <v>78</v>
      </c>
      <c r="E13" s="24"/>
      <c r="F13" s="24"/>
      <c r="G13" s="24"/>
      <c r="H13" s="24"/>
      <c r="I13" s="17"/>
      <c r="J13" s="27">
        <v>1133036.3500000001</v>
      </c>
      <c r="K13" s="17"/>
      <c r="L13" s="27">
        <v>1133036.3500000001</v>
      </c>
      <c r="M13" s="17"/>
      <c r="N13" s="27">
        <v>1133036.3500000001</v>
      </c>
      <c r="O13" s="48"/>
    </row>
    <row r="14" spans="1:17" ht="31.5" hidden="1" x14ac:dyDescent="0.25">
      <c r="A14" s="35">
        <v>5</v>
      </c>
      <c r="B14" s="35">
        <v>241</v>
      </c>
      <c r="C14" s="35">
        <v>611</v>
      </c>
      <c r="D14" s="21" t="s">
        <v>79</v>
      </c>
      <c r="E14" s="21"/>
      <c r="F14" s="21"/>
      <c r="G14" s="21"/>
      <c r="H14" s="21"/>
      <c r="I14" s="17"/>
      <c r="J14" s="27">
        <v>820116</v>
      </c>
      <c r="K14" s="17"/>
      <c r="L14" s="27">
        <v>820116</v>
      </c>
      <c r="M14" s="17"/>
      <c r="N14" s="27">
        <v>820116</v>
      </c>
      <c r="O14" s="48"/>
    </row>
    <row r="15" spans="1:17" ht="15.75" hidden="1" x14ac:dyDescent="0.25">
      <c r="A15" s="186">
        <v>6</v>
      </c>
      <c r="B15" s="35">
        <v>241</v>
      </c>
      <c r="C15" s="35">
        <v>611</v>
      </c>
      <c r="D15" s="21" t="s">
        <v>80</v>
      </c>
      <c r="E15" s="21"/>
      <c r="F15" s="21"/>
      <c r="G15" s="21"/>
      <c r="H15" s="21"/>
      <c r="I15" s="17"/>
      <c r="J15" s="27">
        <v>95023</v>
      </c>
      <c r="K15" s="17"/>
      <c r="L15" s="27">
        <v>95023</v>
      </c>
      <c r="M15" s="17"/>
      <c r="N15" s="27">
        <v>95023</v>
      </c>
      <c r="O15" s="48"/>
    </row>
    <row r="16" spans="1:17" ht="25.5" hidden="1" x14ac:dyDescent="0.25">
      <c r="A16" s="188"/>
      <c r="B16" s="35">
        <v>241</v>
      </c>
      <c r="C16" s="35">
        <v>611</v>
      </c>
      <c r="D16" s="23" t="s">
        <v>81</v>
      </c>
      <c r="E16" s="23"/>
      <c r="F16" s="23"/>
      <c r="G16" s="23"/>
      <c r="H16" s="23"/>
      <c r="I16" s="17"/>
      <c r="J16" s="29">
        <v>15576</v>
      </c>
      <c r="K16" s="17"/>
      <c r="L16" s="29">
        <v>15576</v>
      </c>
      <c r="M16" s="17"/>
      <c r="N16" s="29">
        <v>15576</v>
      </c>
      <c r="O16" s="49"/>
    </row>
    <row r="17" spans="1:15" hidden="1" x14ac:dyDescent="0.25">
      <c r="A17" s="188"/>
      <c r="B17" s="35">
        <v>241</v>
      </c>
      <c r="C17" s="35">
        <v>611</v>
      </c>
      <c r="D17" s="23" t="s">
        <v>82</v>
      </c>
      <c r="E17" s="23"/>
      <c r="F17" s="23"/>
      <c r="G17" s="23"/>
      <c r="H17" s="23"/>
      <c r="I17" s="17"/>
      <c r="J17" s="29">
        <v>13087</v>
      </c>
      <c r="K17" s="17"/>
      <c r="L17" s="29">
        <v>13087</v>
      </c>
      <c r="M17" s="17"/>
      <c r="N17" s="29">
        <v>13087</v>
      </c>
      <c r="O17" s="49"/>
    </row>
    <row r="18" spans="1:15" hidden="1" x14ac:dyDescent="0.25">
      <c r="A18" s="187"/>
      <c r="B18" s="35">
        <v>241</v>
      </c>
      <c r="C18" s="35">
        <v>611</v>
      </c>
      <c r="D18" s="23" t="s">
        <v>83</v>
      </c>
      <c r="E18" s="23"/>
      <c r="F18" s="23"/>
      <c r="G18" s="23"/>
      <c r="H18" s="23"/>
      <c r="I18" s="17"/>
      <c r="J18" s="30">
        <v>66360</v>
      </c>
      <c r="K18" s="17"/>
      <c r="L18" s="30">
        <v>66360</v>
      </c>
      <c r="M18" s="17"/>
      <c r="N18" s="30">
        <v>66360</v>
      </c>
      <c r="O18" s="49"/>
    </row>
    <row r="19" spans="1:15" ht="31.5" hidden="1" x14ac:dyDescent="0.25">
      <c r="A19" s="35">
        <v>7</v>
      </c>
      <c r="B19" s="35">
        <v>241</v>
      </c>
      <c r="C19" s="35">
        <v>611</v>
      </c>
      <c r="D19" s="21" t="s">
        <v>84</v>
      </c>
      <c r="E19" s="21"/>
      <c r="F19" s="21"/>
      <c r="G19" s="21"/>
      <c r="H19" s="21"/>
      <c r="I19" s="17"/>
      <c r="J19" s="27">
        <v>0</v>
      </c>
      <c r="K19" s="17"/>
      <c r="L19" s="27">
        <v>0</v>
      </c>
      <c r="M19" s="17"/>
      <c r="N19" s="27">
        <v>0</v>
      </c>
      <c r="O19" s="48"/>
    </row>
    <row r="20" spans="1:15" ht="31.5" hidden="1" x14ac:dyDescent="0.25">
      <c r="A20" s="186">
        <v>8</v>
      </c>
      <c r="B20" s="35">
        <v>241</v>
      </c>
      <c r="C20" s="35">
        <v>611</v>
      </c>
      <c r="D20" s="21" t="s">
        <v>85</v>
      </c>
      <c r="E20" s="21"/>
      <c r="F20" s="21"/>
      <c r="G20" s="21"/>
      <c r="H20" s="21"/>
      <c r="I20" s="17"/>
      <c r="J20" s="27">
        <v>440163</v>
      </c>
      <c r="K20" s="17"/>
      <c r="L20" s="27">
        <v>440163</v>
      </c>
      <c r="M20" s="17"/>
      <c r="N20" s="27">
        <v>440163</v>
      </c>
      <c r="O20" s="48"/>
    </row>
    <row r="21" spans="1:15" ht="25.5" hidden="1" x14ac:dyDescent="0.25">
      <c r="A21" s="188"/>
      <c r="B21" s="35">
        <v>241</v>
      </c>
      <c r="C21" s="35">
        <v>611</v>
      </c>
      <c r="D21" s="23" t="s">
        <v>86</v>
      </c>
      <c r="E21" s="23"/>
      <c r="F21" s="23"/>
      <c r="G21" s="23"/>
      <c r="H21" s="23"/>
      <c r="I21" s="17"/>
      <c r="J21" s="29">
        <v>52814</v>
      </c>
      <c r="K21" s="17"/>
      <c r="L21" s="29">
        <v>52814</v>
      </c>
      <c r="M21" s="17"/>
      <c r="N21" s="29">
        <v>52814</v>
      </c>
      <c r="O21" s="49"/>
    </row>
    <row r="22" spans="1:15" ht="25.5" hidden="1" x14ac:dyDescent="0.25">
      <c r="A22" s="188"/>
      <c r="B22" s="35">
        <v>241</v>
      </c>
      <c r="C22" s="35">
        <v>611</v>
      </c>
      <c r="D22" s="23" t="s">
        <v>87</v>
      </c>
      <c r="E22" s="23"/>
      <c r="F22" s="23"/>
      <c r="G22" s="23"/>
      <c r="H22" s="23"/>
      <c r="I22" s="17"/>
      <c r="J22" s="29">
        <v>380940</v>
      </c>
      <c r="K22" s="17"/>
      <c r="L22" s="29">
        <v>380940</v>
      </c>
      <c r="M22" s="17"/>
      <c r="N22" s="29">
        <v>380940</v>
      </c>
      <c r="O22" s="49"/>
    </row>
    <row r="23" spans="1:15" hidden="1" x14ac:dyDescent="0.25">
      <c r="A23" s="188"/>
      <c r="B23" s="35">
        <v>241</v>
      </c>
      <c r="C23" s="35">
        <v>611</v>
      </c>
      <c r="D23" s="23" t="s">
        <v>88</v>
      </c>
      <c r="E23" s="23"/>
      <c r="F23" s="23"/>
      <c r="G23" s="23"/>
      <c r="H23" s="23"/>
      <c r="I23" s="17"/>
      <c r="J23" s="29">
        <v>3755</v>
      </c>
      <c r="K23" s="17"/>
      <c r="L23" s="29">
        <v>3755</v>
      </c>
      <c r="M23" s="17"/>
      <c r="N23" s="29">
        <v>3755</v>
      </c>
      <c r="O23" s="49"/>
    </row>
    <row r="24" spans="1:15" ht="127.5" hidden="1" x14ac:dyDescent="0.25">
      <c r="A24" s="187"/>
      <c r="B24" s="35">
        <v>241</v>
      </c>
      <c r="C24" s="35">
        <v>611</v>
      </c>
      <c r="D24" s="24" t="s">
        <v>89</v>
      </c>
      <c r="E24" s="24"/>
      <c r="F24" s="24"/>
      <c r="G24" s="24"/>
      <c r="H24" s="24"/>
      <c r="I24" s="17"/>
      <c r="J24" s="31">
        <v>2654</v>
      </c>
      <c r="K24" s="17"/>
      <c r="L24" s="31">
        <v>2654</v>
      </c>
      <c r="M24" s="17"/>
      <c r="N24" s="31">
        <v>2654</v>
      </c>
      <c r="O24" s="50"/>
    </row>
    <row r="25" spans="1:15" ht="31.5" hidden="1" x14ac:dyDescent="0.25">
      <c r="A25" s="35">
        <v>9</v>
      </c>
      <c r="B25" s="35">
        <v>241</v>
      </c>
      <c r="C25" s="35">
        <v>611</v>
      </c>
      <c r="D25" s="21" t="s">
        <v>90</v>
      </c>
      <c r="E25" s="21"/>
      <c r="F25" s="21"/>
      <c r="G25" s="21"/>
      <c r="H25" s="21"/>
      <c r="I25" s="17"/>
      <c r="J25" s="27">
        <v>0</v>
      </c>
      <c r="K25" s="17"/>
      <c r="L25" s="27">
        <v>0</v>
      </c>
      <c r="M25" s="17"/>
      <c r="N25" s="27">
        <v>0</v>
      </c>
      <c r="O25" s="48"/>
    </row>
    <row r="26" spans="1:15" ht="47.25" hidden="1" x14ac:dyDescent="0.25">
      <c r="A26" s="186">
        <v>10</v>
      </c>
      <c r="B26" s="35">
        <v>241</v>
      </c>
      <c r="C26" s="35">
        <v>611</v>
      </c>
      <c r="D26" s="22" t="s">
        <v>91</v>
      </c>
      <c r="E26" s="22"/>
      <c r="F26" s="22"/>
      <c r="G26" s="22"/>
      <c r="H26" s="22"/>
      <c r="I26" s="17"/>
      <c r="J26" s="32">
        <v>98000</v>
      </c>
      <c r="K26" s="17"/>
      <c r="L26" s="32">
        <v>98000</v>
      </c>
      <c r="M26" s="17"/>
      <c r="N26" s="32">
        <v>98000</v>
      </c>
      <c r="O26" s="48"/>
    </row>
    <row r="27" spans="1:15" ht="94.5" hidden="1" x14ac:dyDescent="0.25">
      <c r="A27" s="188"/>
      <c r="B27" s="35">
        <v>241</v>
      </c>
      <c r="C27" s="35">
        <v>611</v>
      </c>
      <c r="D27" s="21" t="s">
        <v>92</v>
      </c>
      <c r="E27" s="21"/>
      <c r="F27" s="21"/>
      <c r="G27" s="21"/>
      <c r="H27" s="21"/>
      <c r="I27" s="17"/>
      <c r="J27" s="27">
        <v>98000</v>
      </c>
      <c r="K27" s="17"/>
      <c r="L27" s="27">
        <v>98000</v>
      </c>
      <c r="M27" s="17"/>
      <c r="N27" s="27">
        <v>98000</v>
      </c>
      <c r="O27" s="48"/>
    </row>
    <row r="28" spans="1:15" ht="38.25" hidden="1" x14ac:dyDescent="0.25">
      <c r="A28" s="188"/>
      <c r="B28" s="35">
        <v>241</v>
      </c>
      <c r="C28" s="35">
        <v>611</v>
      </c>
      <c r="D28" s="25" t="s">
        <v>93</v>
      </c>
      <c r="E28" s="25"/>
      <c r="F28" s="25"/>
      <c r="G28" s="25"/>
      <c r="H28" s="25"/>
      <c r="I28" s="17"/>
      <c r="J28" s="29">
        <v>50000</v>
      </c>
      <c r="K28" s="17"/>
      <c r="L28" s="29">
        <v>50000</v>
      </c>
      <c r="M28" s="17"/>
      <c r="N28" s="29">
        <v>50000</v>
      </c>
      <c r="O28" s="49"/>
    </row>
    <row r="29" spans="1:15" ht="25.5" hidden="1" x14ac:dyDescent="0.25">
      <c r="A29" s="187"/>
      <c r="B29" s="35">
        <v>241</v>
      </c>
      <c r="C29" s="35">
        <v>611</v>
      </c>
      <c r="D29" s="26" t="s">
        <v>94</v>
      </c>
      <c r="E29" s="26"/>
      <c r="F29" s="26"/>
      <c r="G29" s="26"/>
      <c r="H29" s="26"/>
      <c r="I29" s="17"/>
      <c r="J29" s="30">
        <v>48000</v>
      </c>
      <c r="K29" s="17"/>
      <c r="L29" s="30">
        <v>48000</v>
      </c>
      <c r="M29" s="17"/>
      <c r="N29" s="30">
        <v>48000</v>
      </c>
      <c r="O29" s="49"/>
    </row>
    <row r="30" spans="1:15" ht="31.5" hidden="1" x14ac:dyDescent="0.25">
      <c r="A30" s="186">
        <v>11</v>
      </c>
      <c r="B30" s="35">
        <v>241</v>
      </c>
      <c r="C30" s="35">
        <v>611</v>
      </c>
      <c r="D30" s="21" t="s">
        <v>95</v>
      </c>
      <c r="E30" s="21"/>
      <c r="F30" s="21"/>
      <c r="G30" s="21"/>
      <c r="H30" s="21"/>
      <c r="I30" s="17"/>
      <c r="J30" s="27">
        <v>186930</v>
      </c>
      <c r="K30" s="17"/>
      <c r="L30" s="27">
        <v>186930</v>
      </c>
      <c r="M30" s="17"/>
      <c r="N30" s="27">
        <v>186930</v>
      </c>
      <c r="O30" s="48"/>
    </row>
    <row r="31" spans="1:15" ht="47.25" hidden="1" x14ac:dyDescent="0.25">
      <c r="A31" s="188"/>
      <c r="B31" s="35">
        <v>241</v>
      </c>
      <c r="C31" s="35">
        <v>611</v>
      </c>
      <c r="D31" s="21" t="s">
        <v>96</v>
      </c>
      <c r="E31" s="21"/>
      <c r="F31" s="21"/>
      <c r="G31" s="21"/>
      <c r="H31" s="21"/>
      <c r="I31" s="17"/>
      <c r="J31" s="27">
        <v>186930</v>
      </c>
      <c r="K31" s="17"/>
      <c r="L31" s="27">
        <v>186930</v>
      </c>
      <c r="M31" s="17"/>
      <c r="N31" s="27">
        <v>186930</v>
      </c>
      <c r="O31" s="48"/>
    </row>
    <row r="32" spans="1:15" ht="25.5" hidden="1" x14ac:dyDescent="0.25">
      <c r="A32" s="188"/>
      <c r="B32" s="35">
        <v>241</v>
      </c>
      <c r="C32" s="35">
        <v>611</v>
      </c>
      <c r="D32" s="23" t="s">
        <v>97</v>
      </c>
      <c r="E32" s="23"/>
      <c r="F32" s="23"/>
      <c r="G32" s="23"/>
      <c r="H32" s="23"/>
      <c r="I32" s="17"/>
      <c r="J32" s="33">
        <v>73080</v>
      </c>
      <c r="K32" s="17"/>
      <c r="L32" s="33">
        <v>73080</v>
      </c>
      <c r="M32" s="17"/>
      <c r="N32" s="33">
        <v>73080</v>
      </c>
      <c r="O32" s="51"/>
    </row>
    <row r="33" spans="1:16" ht="38.25" hidden="1" x14ac:dyDescent="0.25">
      <c r="A33" s="188"/>
      <c r="B33" s="35">
        <v>241</v>
      </c>
      <c r="C33" s="35">
        <v>611</v>
      </c>
      <c r="D33" s="23" t="s">
        <v>98</v>
      </c>
      <c r="E33" s="23"/>
      <c r="F33" s="23"/>
      <c r="G33" s="23"/>
      <c r="H33" s="23"/>
      <c r="I33" s="17"/>
      <c r="J33" s="33">
        <v>13850</v>
      </c>
      <c r="K33" s="17"/>
      <c r="L33" s="33">
        <v>13850</v>
      </c>
      <c r="M33" s="17"/>
      <c r="N33" s="33">
        <v>13850</v>
      </c>
      <c r="O33" s="51"/>
    </row>
    <row r="34" spans="1:16" ht="38.25" hidden="1" x14ac:dyDescent="0.25">
      <c r="A34" s="187"/>
      <c r="B34" s="35">
        <v>241</v>
      </c>
      <c r="C34" s="35">
        <v>611</v>
      </c>
      <c r="D34" s="23" t="s">
        <v>99</v>
      </c>
      <c r="E34" s="23"/>
      <c r="F34" s="23"/>
      <c r="G34" s="23"/>
      <c r="H34" s="23"/>
      <c r="I34" s="17"/>
      <c r="J34" s="33">
        <v>100000</v>
      </c>
      <c r="K34" s="17"/>
      <c r="L34" s="33">
        <v>100000</v>
      </c>
      <c r="M34" s="17"/>
      <c r="N34" s="33">
        <v>100000</v>
      </c>
      <c r="O34" s="51"/>
    </row>
    <row r="35" spans="1:16" ht="31.5" hidden="1" x14ac:dyDescent="0.25">
      <c r="A35" s="35">
        <v>12</v>
      </c>
      <c r="B35" s="35">
        <v>241</v>
      </c>
      <c r="C35" s="35">
        <v>611</v>
      </c>
      <c r="D35" s="21" t="s">
        <v>100</v>
      </c>
      <c r="E35" s="21"/>
      <c r="F35" s="21"/>
      <c r="G35" s="21"/>
      <c r="H35" s="21"/>
      <c r="I35" s="17"/>
      <c r="J35" s="27">
        <v>674927.04</v>
      </c>
      <c r="K35" s="17"/>
      <c r="L35" s="27">
        <v>674927.04</v>
      </c>
      <c r="M35" s="17"/>
      <c r="N35" s="27">
        <v>674927.04</v>
      </c>
      <c r="O35" s="48"/>
    </row>
    <row r="36" spans="1:16" ht="78.75" hidden="1" x14ac:dyDescent="0.25">
      <c r="A36" s="186">
        <v>13</v>
      </c>
      <c r="B36" s="35">
        <v>241</v>
      </c>
      <c r="C36" s="35">
        <v>611</v>
      </c>
      <c r="D36" s="21" t="s">
        <v>101</v>
      </c>
      <c r="E36" s="21"/>
      <c r="F36" s="21"/>
      <c r="G36" s="21"/>
      <c r="H36" s="21"/>
      <c r="I36" s="17"/>
      <c r="J36" s="27">
        <v>674927.04</v>
      </c>
      <c r="K36" s="17"/>
      <c r="L36" s="27">
        <v>674927.04</v>
      </c>
      <c r="M36" s="17"/>
      <c r="N36" s="27">
        <v>674927.04</v>
      </c>
      <c r="O36" s="48"/>
    </row>
    <row r="37" spans="1:16" hidden="1" x14ac:dyDescent="0.25">
      <c r="A37" s="188"/>
      <c r="B37" s="35">
        <v>241</v>
      </c>
      <c r="C37" s="35">
        <v>611</v>
      </c>
      <c r="D37" s="23" t="s">
        <v>102</v>
      </c>
      <c r="E37" s="23"/>
      <c r="F37" s="23"/>
      <c r="G37" s="23"/>
      <c r="H37" s="23"/>
      <c r="I37" s="17"/>
      <c r="J37" s="33">
        <v>9936.56</v>
      </c>
      <c r="K37" s="17"/>
      <c r="L37" s="33">
        <v>9936.56</v>
      </c>
      <c r="M37" s="17"/>
      <c r="N37" s="33">
        <v>9936.56</v>
      </c>
      <c r="O37" s="51"/>
    </row>
    <row r="38" spans="1:16" hidden="1" x14ac:dyDescent="0.25">
      <c r="A38" s="187"/>
      <c r="B38" s="35">
        <v>241</v>
      </c>
      <c r="C38" s="35">
        <v>611</v>
      </c>
      <c r="D38" s="23" t="s">
        <v>103</v>
      </c>
      <c r="E38" s="23"/>
      <c r="F38" s="23"/>
      <c r="G38" s="23"/>
      <c r="H38" s="23"/>
      <c r="I38" s="17"/>
      <c r="J38" s="33">
        <v>664990.48</v>
      </c>
      <c r="K38" s="17"/>
      <c r="L38" s="33">
        <v>664990.48</v>
      </c>
      <c r="M38" s="17"/>
      <c r="N38" s="33">
        <v>664990.48</v>
      </c>
      <c r="O38" s="51"/>
    </row>
    <row r="39" spans="1:16" ht="31.5" hidden="1" x14ac:dyDescent="0.25">
      <c r="A39" s="35">
        <v>14</v>
      </c>
      <c r="B39" s="35">
        <v>241</v>
      </c>
      <c r="C39" s="35">
        <v>611</v>
      </c>
      <c r="D39" s="21" t="s">
        <v>104</v>
      </c>
      <c r="E39" s="21"/>
      <c r="F39" s="21"/>
      <c r="G39" s="21"/>
      <c r="H39" s="21"/>
      <c r="I39" s="17"/>
      <c r="J39" s="27">
        <v>171884</v>
      </c>
      <c r="K39" s="17"/>
      <c r="L39" s="27">
        <v>171884</v>
      </c>
      <c r="M39" s="17"/>
      <c r="N39" s="27">
        <v>171884</v>
      </c>
      <c r="O39" s="48"/>
    </row>
    <row r="40" spans="1:16" ht="110.25" hidden="1" x14ac:dyDescent="0.25">
      <c r="A40" s="186">
        <v>15</v>
      </c>
      <c r="B40" s="35">
        <v>241</v>
      </c>
      <c r="C40" s="35">
        <v>611</v>
      </c>
      <c r="D40" s="21" t="s">
        <v>105</v>
      </c>
      <c r="E40" s="21"/>
      <c r="F40" s="21"/>
      <c r="G40" s="21"/>
      <c r="H40" s="21"/>
      <c r="I40" s="17"/>
      <c r="J40" s="27">
        <v>50000</v>
      </c>
      <c r="K40" s="17"/>
      <c r="L40" s="27">
        <v>50000</v>
      </c>
      <c r="M40" s="17"/>
      <c r="N40" s="27">
        <v>50000</v>
      </c>
      <c r="O40" s="48"/>
    </row>
    <row r="41" spans="1:16" ht="31.5" hidden="1" x14ac:dyDescent="0.25">
      <c r="A41" s="187">
        <v>35</v>
      </c>
      <c r="B41" s="35">
        <v>241</v>
      </c>
      <c r="C41" s="35">
        <v>611</v>
      </c>
      <c r="D41" s="21" t="s">
        <v>106</v>
      </c>
      <c r="E41" s="21"/>
      <c r="F41" s="21"/>
      <c r="G41" s="21"/>
      <c r="H41" s="21"/>
      <c r="I41" s="17"/>
      <c r="J41" s="27">
        <v>50000</v>
      </c>
      <c r="K41" s="17"/>
      <c r="L41" s="27">
        <v>50000</v>
      </c>
      <c r="M41" s="17"/>
      <c r="N41" s="27">
        <v>50000</v>
      </c>
      <c r="O41" s="48"/>
    </row>
    <row r="42" spans="1:16" ht="47.25" hidden="1" x14ac:dyDescent="0.25">
      <c r="A42" s="186">
        <v>16</v>
      </c>
      <c r="B42" s="35">
        <v>241</v>
      </c>
      <c r="C42" s="35">
        <v>611</v>
      </c>
      <c r="D42" s="22" t="s">
        <v>107</v>
      </c>
      <c r="E42" s="22"/>
      <c r="F42" s="22"/>
      <c r="G42" s="22"/>
      <c r="H42" s="22"/>
      <c r="I42" s="17"/>
      <c r="J42" s="32">
        <v>121884</v>
      </c>
      <c r="K42" s="17"/>
      <c r="L42" s="32">
        <v>121884</v>
      </c>
      <c r="M42" s="17"/>
      <c r="N42" s="32">
        <v>121884</v>
      </c>
      <c r="O42" s="48"/>
    </row>
    <row r="43" spans="1:16" ht="31.5" hidden="1" x14ac:dyDescent="0.25">
      <c r="A43" s="188"/>
      <c r="B43" s="35">
        <v>241</v>
      </c>
      <c r="C43" s="35">
        <v>611</v>
      </c>
      <c r="D43" s="21" t="s">
        <v>108</v>
      </c>
      <c r="E43" s="21"/>
      <c r="F43" s="21"/>
      <c r="G43" s="21"/>
      <c r="H43" s="21"/>
      <c r="I43" s="17"/>
      <c r="J43" s="34">
        <v>89984</v>
      </c>
      <c r="K43" s="17"/>
      <c r="L43" s="34">
        <v>89984</v>
      </c>
      <c r="M43" s="17"/>
      <c r="N43" s="34">
        <v>89984</v>
      </c>
      <c r="O43" s="52"/>
    </row>
    <row r="44" spans="1:16" ht="31.5" hidden="1" x14ac:dyDescent="0.25">
      <c r="A44" s="188"/>
      <c r="B44" s="35">
        <v>241</v>
      </c>
      <c r="C44" s="35">
        <v>611</v>
      </c>
      <c r="D44" s="21" t="s">
        <v>109</v>
      </c>
      <c r="E44" s="21"/>
      <c r="F44" s="21"/>
      <c r="G44" s="21"/>
      <c r="H44" s="21"/>
      <c r="I44" s="17"/>
      <c r="J44" s="27">
        <v>31900</v>
      </c>
      <c r="K44" s="17"/>
      <c r="L44" s="27">
        <v>31900</v>
      </c>
      <c r="M44" s="17"/>
      <c r="N44" s="27">
        <v>31900</v>
      </c>
      <c r="O44" s="48"/>
    </row>
    <row r="45" spans="1:16" ht="25.5" hidden="1" x14ac:dyDescent="0.25">
      <c r="A45" s="187"/>
      <c r="B45" s="35">
        <v>241</v>
      </c>
      <c r="C45" s="35">
        <v>611</v>
      </c>
      <c r="D45" s="23" t="s">
        <v>110</v>
      </c>
      <c r="E45" s="23"/>
      <c r="F45" s="23"/>
      <c r="G45" s="23"/>
      <c r="H45" s="23"/>
      <c r="I45" s="17"/>
      <c r="J45" s="33">
        <v>31900</v>
      </c>
      <c r="K45" s="17"/>
      <c r="L45" s="33">
        <v>31900</v>
      </c>
      <c r="M45" s="17"/>
      <c r="N45" s="33">
        <v>31900</v>
      </c>
      <c r="O45" s="51"/>
    </row>
    <row r="46" spans="1:16" hidden="1" x14ac:dyDescent="0.25">
      <c r="A46" s="182" t="s">
        <v>64</v>
      </c>
      <c r="B46" s="183"/>
      <c r="C46" s="183"/>
      <c r="D46" s="184"/>
      <c r="E46" s="43"/>
      <c r="F46" s="43"/>
      <c r="G46" s="43"/>
      <c r="H46" s="43"/>
      <c r="I46" s="11" t="s">
        <v>65</v>
      </c>
      <c r="J46" s="37">
        <v>13471890.220000001</v>
      </c>
      <c r="K46" s="11" t="s">
        <v>65</v>
      </c>
      <c r="L46" s="37">
        <v>13471890.220000001</v>
      </c>
      <c r="M46" s="11" t="s">
        <v>65</v>
      </c>
      <c r="N46" s="37">
        <v>13471890.220000001</v>
      </c>
      <c r="O46" s="53"/>
    </row>
    <row r="47" spans="1:16" ht="15" customHeight="1" x14ac:dyDescent="0.25">
      <c r="A47" s="200" t="s">
        <v>119</v>
      </c>
      <c r="B47" s="201"/>
      <c r="C47" s="201"/>
      <c r="D47" s="201"/>
      <c r="E47" s="201"/>
      <c r="F47" s="201"/>
      <c r="G47" s="201"/>
      <c r="H47" s="201"/>
      <c r="I47" s="201"/>
      <c r="J47" s="201"/>
      <c r="K47" s="201"/>
      <c r="L47" s="201"/>
      <c r="M47" s="201"/>
      <c r="N47" s="201"/>
      <c r="O47" s="201"/>
      <c r="P47" s="201"/>
    </row>
    <row r="48" spans="1:16" ht="15" customHeight="1" x14ac:dyDescent="0.25">
      <c r="A48" s="178" t="s">
        <v>5</v>
      </c>
      <c r="B48" s="180" t="s">
        <v>66</v>
      </c>
      <c r="C48" s="180" t="s">
        <v>67</v>
      </c>
      <c r="D48" s="178" t="s">
        <v>175</v>
      </c>
      <c r="E48" s="180" t="s">
        <v>182</v>
      </c>
      <c r="F48" s="180" t="s">
        <v>162</v>
      </c>
      <c r="G48" s="180" t="s">
        <v>192</v>
      </c>
      <c r="H48" s="180" t="s">
        <v>157</v>
      </c>
      <c r="I48" s="178" t="s">
        <v>23</v>
      </c>
      <c r="J48" s="179"/>
      <c r="K48" s="205" t="s">
        <v>24</v>
      </c>
      <c r="L48" s="206"/>
      <c r="M48" s="205" t="s">
        <v>25</v>
      </c>
      <c r="N48" s="206"/>
      <c r="O48" s="180" t="s">
        <v>165</v>
      </c>
      <c r="P48" s="180" t="s">
        <v>26</v>
      </c>
    </row>
    <row r="49" spans="1:16" ht="54.75" customHeight="1" x14ac:dyDescent="0.25">
      <c r="A49" s="179"/>
      <c r="B49" s="181"/>
      <c r="C49" s="181"/>
      <c r="D49" s="179"/>
      <c r="E49" s="181"/>
      <c r="F49" s="181"/>
      <c r="G49" s="181"/>
      <c r="H49" s="181"/>
      <c r="I49" s="10" t="s">
        <v>27</v>
      </c>
      <c r="J49" s="10" t="s">
        <v>158</v>
      </c>
      <c r="K49" s="10" t="s">
        <v>27</v>
      </c>
      <c r="L49" s="10" t="s">
        <v>158</v>
      </c>
      <c r="M49" s="10" t="s">
        <v>27</v>
      </c>
      <c r="N49" s="10" t="s">
        <v>158</v>
      </c>
      <c r="O49" s="181"/>
      <c r="P49" s="181"/>
    </row>
    <row r="50" spans="1:16" s="59" customFormat="1" ht="42.75" x14ac:dyDescent="0.25">
      <c r="A50" s="54" t="s">
        <v>144</v>
      </c>
      <c r="B50" s="54">
        <v>241</v>
      </c>
      <c r="C50" s="54">
        <v>612</v>
      </c>
      <c r="D50" s="6" t="s">
        <v>140</v>
      </c>
      <c r="E50" s="55">
        <f>F50+G50</f>
        <v>2686</v>
      </c>
      <c r="F50" s="55">
        <f>F51+F52</f>
        <v>522</v>
      </c>
      <c r="G50" s="55">
        <f>G51+G52</f>
        <v>2164</v>
      </c>
      <c r="H50" s="202">
        <v>140</v>
      </c>
      <c r="I50" s="56" t="s">
        <v>130</v>
      </c>
      <c r="J50" s="56" t="s">
        <v>130</v>
      </c>
      <c r="K50" s="56" t="s">
        <v>130</v>
      </c>
      <c r="L50" s="56" t="s">
        <v>130</v>
      </c>
      <c r="M50" s="57" t="s">
        <v>130</v>
      </c>
      <c r="N50" s="57" t="s">
        <v>130</v>
      </c>
      <c r="O50" s="95"/>
      <c r="P50" s="58"/>
    </row>
    <row r="51" spans="1:16" s="86" customFormat="1" x14ac:dyDescent="0.25">
      <c r="A51" s="78" t="s">
        <v>141</v>
      </c>
      <c r="B51" s="78"/>
      <c r="C51" s="78"/>
      <c r="D51" s="79" t="s">
        <v>159</v>
      </c>
      <c r="E51" s="80">
        <f t="shared" ref="E51:E58" si="0">F51+G51</f>
        <v>1422</v>
      </c>
      <c r="F51" s="80">
        <v>379</v>
      </c>
      <c r="G51" s="80">
        <f>688+355</f>
        <v>1043</v>
      </c>
      <c r="H51" s="203"/>
      <c r="I51" s="90">
        <v>355</v>
      </c>
      <c r="J51" s="92">
        <f>I51*H50</f>
        <v>49700</v>
      </c>
      <c r="K51" s="90">
        <v>688</v>
      </c>
      <c r="L51" s="92">
        <f>K51*H50</f>
        <v>96320</v>
      </c>
      <c r="M51" s="82" t="s">
        <v>130</v>
      </c>
      <c r="N51" s="82" t="s">
        <v>130</v>
      </c>
      <c r="O51" s="88">
        <f>L51+J51</f>
        <v>146020</v>
      </c>
      <c r="P51" s="83"/>
    </row>
    <row r="52" spans="1:16" s="86" customFormat="1" x14ac:dyDescent="0.25">
      <c r="A52" s="78" t="s">
        <v>142</v>
      </c>
      <c r="B52" s="78"/>
      <c r="C52" s="78"/>
      <c r="D52" s="79" t="s">
        <v>160</v>
      </c>
      <c r="E52" s="80">
        <f t="shared" si="0"/>
        <v>1264</v>
      </c>
      <c r="F52" s="80">
        <v>143</v>
      </c>
      <c r="G52" s="80">
        <f>280+280+280+281</f>
        <v>1121</v>
      </c>
      <c r="H52" s="204"/>
      <c r="I52" s="81" t="s">
        <v>130</v>
      </c>
      <c r="J52" s="81" t="s">
        <v>130</v>
      </c>
      <c r="K52" s="81" t="s">
        <v>130</v>
      </c>
      <c r="L52" s="81" t="s">
        <v>130</v>
      </c>
      <c r="M52" s="82" t="s">
        <v>130</v>
      </c>
      <c r="N52" s="82" t="s">
        <v>130</v>
      </c>
      <c r="O52" s="88" t="str">
        <f>N52</f>
        <v>х</v>
      </c>
      <c r="P52" s="83"/>
    </row>
    <row r="53" spans="1:16" s="59" customFormat="1" ht="42.75" x14ac:dyDescent="0.25">
      <c r="A53" s="54" t="s">
        <v>143</v>
      </c>
      <c r="B53" s="54">
        <v>241</v>
      </c>
      <c r="C53" s="54">
        <v>612</v>
      </c>
      <c r="D53" s="6" t="s">
        <v>155</v>
      </c>
      <c r="E53" s="55">
        <f t="shared" si="0"/>
        <v>2686</v>
      </c>
      <c r="F53" s="55">
        <f>F54+F55</f>
        <v>114</v>
      </c>
      <c r="G53" s="55">
        <f>G54+G55</f>
        <v>2572</v>
      </c>
      <c r="H53" s="202">
        <v>260</v>
      </c>
      <c r="I53" s="56" t="s">
        <v>130</v>
      </c>
      <c r="J53" s="56" t="s">
        <v>130</v>
      </c>
      <c r="K53" s="56" t="s">
        <v>130</v>
      </c>
      <c r="L53" s="56" t="s">
        <v>130</v>
      </c>
      <c r="M53" s="57" t="s">
        <v>130</v>
      </c>
      <c r="N53" s="57" t="s">
        <v>130</v>
      </c>
      <c r="O53" s="57" t="s">
        <v>130</v>
      </c>
      <c r="P53" s="58"/>
    </row>
    <row r="54" spans="1:16" s="86" customFormat="1" x14ac:dyDescent="0.25">
      <c r="A54" s="78" t="s">
        <v>146</v>
      </c>
      <c r="B54" s="78"/>
      <c r="C54" s="78"/>
      <c r="D54" s="79" t="s">
        <v>159</v>
      </c>
      <c r="E54" s="80">
        <f t="shared" si="0"/>
        <v>1422</v>
      </c>
      <c r="F54" s="80">
        <v>112</v>
      </c>
      <c r="G54" s="80">
        <f>655+655</f>
        <v>1310</v>
      </c>
      <c r="H54" s="203"/>
      <c r="I54" s="81" t="s">
        <v>130</v>
      </c>
      <c r="J54" s="81" t="s">
        <v>130</v>
      </c>
      <c r="K54" s="81" t="s">
        <v>130</v>
      </c>
      <c r="L54" s="81" t="s">
        <v>130</v>
      </c>
      <c r="M54" s="82">
        <v>643</v>
      </c>
      <c r="N54" s="88">
        <f>M54*H53</f>
        <v>167180</v>
      </c>
      <c r="O54" s="89">
        <f>N54</f>
        <v>167180</v>
      </c>
      <c r="P54" s="83"/>
    </row>
    <row r="55" spans="1:16" s="86" customFormat="1" x14ac:dyDescent="0.25">
      <c r="A55" s="78" t="s">
        <v>147</v>
      </c>
      <c r="B55" s="78"/>
      <c r="C55" s="78"/>
      <c r="D55" s="79" t="s">
        <v>160</v>
      </c>
      <c r="E55" s="80">
        <f t="shared" si="0"/>
        <v>1264</v>
      </c>
      <c r="F55" s="80">
        <v>2</v>
      </c>
      <c r="G55" s="80">
        <f>316+316+315+315</f>
        <v>1262</v>
      </c>
      <c r="H55" s="204"/>
      <c r="I55" s="81" t="s">
        <v>130</v>
      </c>
      <c r="J55" s="81" t="s">
        <v>130</v>
      </c>
      <c r="K55" s="81" t="s">
        <v>130</v>
      </c>
      <c r="L55" s="81" t="s">
        <v>130</v>
      </c>
      <c r="M55" s="78" t="s">
        <v>130</v>
      </c>
      <c r="N55" s="78" t="s">
        <v>130</v>
      </c>
      <c r="O55" s="78" t="s">
        <v>130</v>
      </c>
      <c r="P55" s="78" t="s">
        <v>130</v>
      </c>
    </row>
    <row r="56" spans="1:16" s="59" customFormat="1" ht="48.75" customHeight="1" x14ac:dyDescent="0.25">
      <c r="A56" s="54" t="s">
        <v>145</v>
      </c>
      <c r="B56" s="54"/>
      <c r="C56" s="54"/>
      <c r="D56" s="6" t="s">
        <v>156</v>
      </c>
      <c r="E56" s="55">
        <f>F56+G56</f>
        <v>2686</v>
      </c>
      <c r="F56" s="55">
        <f>F57+F58</f>
        <v>1091</v>
      </c>
      <c r="G56" s="55">
        <f>G57+G58</f>
        <v>1595</v>
      </c>
      <c r="H56" s="202">
        <v>106</v>
      </c>
      <c r="I56" s="56" t="s">
        <v>130</v>
      </c>
      <c r="J56" s="56" t="s">
        <v>130</v>
      </c>
      <c r="K56" s="56" t="s">
        <v>130</v>
      </c>
      <c r="L56" s="56" t="s">
        <v>130</v>
      </c>
      <c r="M56" s="57" t="s">
        <v>130</v>
      </c>
      <c r="N56" s="57" t="s">
        <v>130</v>
      </c>
      <c r="O56" s="57" t="s">
        <v>130</v>
      </c>
      <c r="P56" s="58"/>
    </row>
    <row r="57" spans="1:16" s="86" customFormat="1" ht="22.5" customHeight="1" x14ac:dyDescent="0.25">
      <c r="A57" s="78" t="s">
        <v>148</v>
      </c>
      <c r="B57" s="78"/>
      <c r="C57" s="78"/>
      <c r="D57" s="79" t="s">
        <v>159</v>
      </c>
      <c r="E57" s="80">
        <f t="shared" si="0"/>
        <v>1422</v>
      </c>
      <c r="F57" s="80">
        <v>1055</v>
      </c>
      <c r="G57" s="80">
        <v>367</v>
      </c>
      <c r="H57" s="203"/>
      <c r="I57" s="81" t="s">
        <v>130</v>
      </c>
      <c r="J57" s="81" t="s">
        <v>130</v>
      </c>
      <c r="K57" s="81" t="s">
        <v>130</v>
      </c>
      <c r="L57" s="81" t="s">
        <v>130</v>
      </c>
      <c r="M57" s="82">
        <v>367</v>
      </c>
      <c r="N57" s="88">
        <f>M57*H56</f>
        <v>38902</v>
      </c>
      <c r="O57" s="89">
        <f>N57</f>
        <v>38902</v>
      </c>
      <c r="P57" s="83"/>
    </row>
    <row r="58" spans="1:16" s="86" customFormat="1" ht="21.75" customHeight="1" x14ac:dyDescent="0.25">
      <c r="A58" s="78" t="s">
        <v>149</v>
      </c>
      <c r="B58" s="78"/>
      <c r="C58" s="78"/>
      <c r="D58" s="79" t="s">
        <v>160</v>
      </c>
      <c r="E58" s="80">
        <f t="shared" si="0"/>
        <v>1264</v>
      </c>
      <c r="F58" s="80">
        <v>36</v>
      </c>
      <c r="G58" s="80">
        <v>1228</v>
      </c>
      <c r="H58" s="204"/>
      <c r="I58" s="81" t="s">
        <v>130</v>
      </c>
      <c r="J58" s="81" t="s">
        <v>130</v>
      </c>
      <c r="K58" s="81" t="s">
        <v>130</v>
      </c>
      <c r="L58" s="81" t="s">
        <v>130</v>
      </c>
      <c r="M58" s="82" t="s">
        <v>130</v>
      </c>
      <c r="N58" s="82" t="s">
        <v>130</v>
      </c>
      <c r="O58" s="82" t="s">
        <v>130</v>
      </c>
      <c r="P58" s="83"/>
    </row>
    <row r="59" spans="1:16" s="59" customFormat="1" ht="42.75" x14ac:dyDescent="0.25">
      <c r="A59" s="54" t="s">
        <v>150</v>
      </c>
      <c r="B59" s="54">
        <v>241</v>
      </c>
      <c r="C59" s="54">
        <v>612</v>
      </c>
      <c r="D59" s="6" t="s">
        <v>181</v>
      </c>
      <c r="E59" s="55">
        <v>135</v>
      </c>
      <c r="F59" s="55" t="s">
        <v>65</v>
      </c>
      <c r="G59" s="55">
        <v>135</v>
      </c>
      <c r="H59" s="62">
        <v>80</v>
      </c>
      <c r="I59" s="63">
        <v>132</v>
      </c>
      <c r="J59" s="65">
        <f>I59*H59</f>
        <v>10560</v>
      </c>
      <c r="K59" s="63">
        <v>3</v>
      </c>
      <c r="L59" s="65">
        <f>K59*H59</f>
        <v>240</v>
      </c>
      <c r="M59" s="57" t="s">
        <v>130</v>
      </c>
      <c r="N59" s="57" t="s">
        <v>130</v>
      </c>
      <c r="O59" s="61">
        <f>L59+J59</f>
        <v>10800</v>
      </c>
      <c r="P59" s="54" t="s">
        <v>130</v>
      </c>
    </row>
    <row r="60" spans="1:16" s="59" customFormat="1" ht="42.75" x14ac:dyDescent="0.25">
      <c r="A60" s="54" t="s">
        <v>153</v>
      </c>
      <c r="B60" s="54">
        <v>241</v>
      </c>
      <c r="C60" s="54">
        <v>612</v>
      </c>
      <c r="D60" s="6" t="s">
        <v>129</v>
      </c>
      <c r="E60" s="55">
        <v>1181</v>
      </c>
      <c r="F60" s="55" t="s">
        <v>65</v>
      </c>
      <c r="G60" s="55">
        <v>1181</v>
      </c>
      <c r="H60" s="62">
        <v>15</v>
      </c>
      <c r="I60" s="63">
        <v>1181</v>
      </c>
      <c r="J60" s="65">
        <f>H60*I60</f>
        <v>17715</v>
      </c>
      <c r="K60" s="56" t="s">
        <v>130</v>
      </c>
      <c r="L60" s="56" t="s">
        <v>130</v>
      </c>
      <c r="M60" s="57" t="s">
        <v>130</v>
      </c>
      <c r="N60" s="57" t="s">
        <v>130</v>
      </c>
      <c r="O60" s="61">
        <f>J60</f>
        <v>17715</v>
      </c>
      <c r="P60" s="54" t="s">
        <v>130</v>
      </c>
    </row>
    <row r="61" spans="1:16" s="59" customFormat="1" ht="48.75" customHeight="1" x14ac:dyDescent="0.25">
      <c r="A61" s="54" t="s">
        <v>154</v>
      </c>
      <c r="B61" s="54">
        <v>241</v>
      </c>
      <c r="C61" s="54">
        <v>612</v>
      </c>
      <c r="D61" s="6" t="s">
        <v>171</v>
      </c>
      <c r="E61" s="55">
        <f>E62+E63</f>
        <v>357</v>
      </c>
      <c r="F61" s="55" t="s">
        <v>65</v>
      </c>
      <c r="G61" s="55">
        <f>G62+G63</f>
        <v>357</v>
      </c>
      <c r="H61" s="202">
        <v>15</v>
      </c>
      <c r="I61" s="56" t="s">
        <v>130</v>
      </c>
      <c r="J61" s="56" t="s">
        <v>130</v>
      </c>
      <c r="K61" s="56" t="s">
        <v>130</v>
      </c>
      <c r="L61" s="56" t="s">
        <v>130</v>
      </c>
      <c r="M61" s="57" t="s">
        <v>130</v>
      </c>
      <c r="N61" s="57" t="s">
        <v>130</v>
      </c>
      <c r="O61" s="54" t="s">
        <v>130</v>
      </c>
      <c r="P61" s="54" t="s">
        <v>130</v>
      </c>
    </row>
    <row r="62" spans="1:16" s="86" customFormat="1" ht="15" customHeight="1" x14ac:dyDescent="0.25">
      <c r="A62" s="78" t="s">
        <v>176</v>
      </c>
      <c r="B62" s="78"/>
      <c r="C62" s="78"/>
      <c r="D62" s="79" t="s">
        <v>159</v>
      </c>
      <c r="E62" s="80">
        <v>242</v>
      </c>
      <c r="F62" s="80" t="s">
        <v>65</v>
      </c>
      <c r="G62" s="80">
        <v>242</v>
      </c>
      <c r="H62" s="203"/>
      <c r="I62" s="90">
        <v>242</v>
      </c>
      <c r="J62" s="92">
        <f>I62*H61</f>
        <v>3630</v>
      </c>
      <c r="K62" s="81" t="s">
        <v>130</v>
      </c>
      <c r="L62" s="81" t="s">
        <v>130</v>
      </c>
      <c r="M62" s="78" t="s">
        <v>130</v>
      </c>
      <c r="N62" s="78" t="s">
        <v>130</v>
      </c>
      <c r="O62" s="89">
        <f>J62</f>
        <v>3630</v>
      </c>
      <c r="P62" s="93"/>
    </row>
    <row r="63" spans="1:16" s="86" customFormat="1" ht="18.75" customHeight="1" x14ac:dyDescent="0.25">
      <c r="A63" s="78" t="s">
        <v>177</v>
      </c>
      <c r="B63" s="78"/>
      <c r="C63" s="78"/>
      <c r="D63" s="79" t="s">
        <v>160</v>
      </c>
      <c r="E63" s="80">
        <v>115</v>
      </c>
      <c r="F63" s="80" t="s">
        <v>65</v>
      </c>
      <c r="G63" s="80">
        <v>115</v>
      </c>
      <c r="H63" s="204"/>
      <c r="I63" s="81" t="s">
        <v>130</v>
      </c>
      <c r="J63" s="81" t="s">
        <v>130</v>
      </c>
      <c r="K63" s="81" t="s">
        <v>130</v>
      </c>
      <c r="L63" s="81" t="s">
        <v>130</v>
      </c>
      <c r="M63" s="78" t="s">
        <v>130</v>
      </c>
      <c r="N63" s="78" t="s">
        <v>130</v>
      </c>
      <c r="O63" s="78" t="s">
        <v>130</v>
      </c>
      <c r="P63" s="78" t="s">
        <v>130</v>
      </c>
    </row>
    <row r="64" spans="1:16" s="59" customFormat="1" ht="48" customHeight="1" x14ac:dyDescent="0.25">
      <c r="A64" s="54" t="s">
        <v>169</v>
      </c>
      <c r="B64" s="54"/>
      <c r="C64" s="54"/>
      <c r="D64" s="6" t="s">
        <v>172</v>
      </c>
      <c r="E64" s="55">
        <v>97</v>
      </c>
      <c r="F64" s="55" t="s">
        <v>65</v>
      </c>
      <c r="G64" s="55">
        <v>97</v>
      </c>
      <c r="H64" s="202">
        <v>15</v>
      </c>
      <c r="I64" s="56" t="s">
        <v>130</v>
      </c>
      <c r="J64" s="56" t="s">
        <v>130</v>
      </c>
      <c r="K64" s="56" t="s">
        <v>130</v>
      </c>
      <c r="L64" s="56" t="s">
        <v>130</v>
      </c>
      <c r="M64" s="57" t="s">
        <v>130</v>
      </c>
      <c r="N64" s="57" t="s">
        <v>130</v>
      </c>
      <c r="O64" s="57" t="s">
        <v>130</v>
      </c>
      <c r="P64" s="58"/>
    </row>
    <row r="65" spans="1:16" s="86" customFormat="1" ht="18.75" customHeight="1" x14ac:dyDescent="0.25">
      <c r="A65" s="78" t="s">
        <v>178</v>
      </c>
      <c r="B65" s="78"/>
      <c r="C65" s="78"/>
      <c r="D65" s="79" t="s">
        <v>159</v>
      </c>
      <c r="E65" s="80">
        <v>97</v>
      </c>
      <c r="F65" s="80" t="s">
        <v>65</v>
      </c>
      <c r="G65" s="80">
        <v>97</v>
      </c>
      <c r="H65" s="203"/>
      <c r="I65" s="81" t="s">
        <v>173</v>
      </c>
      <c r="J65" s="81" t="s">
        <v>130</v>
      </c>
      <c r="K65" s="81" t="s">
        <v>130</v>
      </c>
      <c r="L65" s="81" t="s">
        <v>130</v>
      </c>
      <c r="M65" s="82">
        <v>97</v>
      </c>
      <c r="N65" s="88">
        <f>M65*H64</f>
        <v>1455</v>
      </c>
      <c r="O65" s="89">
        <f>N65</f>
        <v>1455</v>
      </c>
      <c r="P65" s="83"/>
    </row>
    <row r="66" spans="1:16" s="86" customFormat="1" ht="18.75" customHeight="1" x14ac:dyDescent="0.25">
      <c r="A66" s="78" t="s">
        <v>179</v>
      </c>
      <c r="B66" s="78"/>
      <c r="C66" s="78"/>
      <c r="D66" s="79" t="s">
        <v>160</v>
      </c>
      <c r="E66" s="80" t="s">
        <v>65</v>
      </c>
      <c r="F66" s="80" t="s">
        <v>65</v>
      </c>
      <c r="G66" s="80" t="s">
        <v>65</v>
      </c>
      <c r="H66" s="204"/>
      <c r="I66" s="81" t="s">
        <v>130</v>
      </c>
      <c r="J66" s="81" t="s">
        <v>130</v>
      </c>
      <c r="K66" s="81" t="s">
        <v>130</v>
      </c>
      <c r="L66" s="81" t="s">
        <v>130</v>
      </c>
      <c r="M66" s="82" t="s">
        <v>130</v>
      </c>
      <c r="N66" s="82" t="s">
        <v>130</v>
      </c>
      <c r="O66" s="82" t="s">
        <v>130</v>
      </c>
      <c r="P66" s="83"/>
    </row>
    <row r="67" spans="1:16" s="77" customFormat="1" ht="15.75" x14ac:dyDescent="0.25">
      <c r="A67" s="191" t="s">
        <v>64</v>
      </c>
      <c r="B67" s="192"/>
      <c r="C67" s="192"/>
      <c r="D67" s="193"/>
      <c r="E67" s="67" t="s">
        <v>65</v>
      </c>
      <c r="F67" s="67" t="s">
        <v>65</v>
      </c>
      <c r="G67" s="67" t="s">
        <v>65</v>
      </c>
      <c r="H67" s="68" t="s">
        <v>65</v>
      </c>
      <c r="I67" s="69" t="s">
        <v>65</v>
      </c>
      <c r="J67" s="70">
        <f>J60+J59+J62+J51</f>
        <v>81605</v>
      </c>
      <c r="K67" s="69" t="s">
        <v>65</v>
      </c>
      <c r="L67" s="70">
        <f>L59+L51</f>
        <v>96560</v>
      </c>
      <c r="M67" s="71" t="s">
        <v>65</v>
      </c>
      <c r="N67" s="72">
        <f>N65+N57+N54</f>
        <v>207537</v>
      </c>
      <c r="O67" s="73">
        <f>O65+O62+O60+O59+O57+O54+O51</f>
        <v>385702</v>
      </c>
      <c r="P67" s="74"/>
    </row>
    <row r="68" spans="1:16" ht="17.25" hidden="1" customHeight="1" x14ac:dyDescent="0.25">
      <c r="I68" s="194" t="s">
        <v>170</v>
      </c>
      <c r="J68" s="195"/>
      <c r="K68" s="195"/>
      <c r="L68" s="207"/>
      <c r="N68" s="45"/>
      <c r="O68" s="45"/>
    </row>
    <row r="69" spans="1:16" hidden="1" x14ac:dyDescent="0.25">
      <c r="A69" t="s">
        <v>174</v>
      </c>
    </row>
  </sheetData>
  <mergeCells count="42">
    <mergeCell ref="A67:D67"/>
    <mergeCell ref="I68:L68"/>
    <mergeCell ref="H50:H52"/>
    <mergeCell ref="H53:H55"/>
    <mergeCell ref="H56:H58"/>
    <mergeCell ref="K48:L48"/>
    <mergeCell ref="M48:N48"/>
    <mergeCell ref="O48:O49"/>
    <mergeCell ref="H61:H63"/>
    <mergeCell ref="H64:H66"/>
    <mergeCell ref="F48:F49"/>
    <mergeCell ref="A30:A34"/>
    <mergeCell ref="A36:A38"/>
    <mergeCell ref="A40:A41"/>
    <mergeCell ref="A42:A45"/>
    <mergeCell ref="A46:D46"/>
    <mergeCell ref="A47:P47"/>
    <mergeCell ref="A48:A49"/>
    <mergeCell ref="B48:B49"/>
    <mergeCell ref="C48:C49"/>
    <mergeCell ref="D48:D49"/>
    <mergeCell ref="E48:E49"/>
    <mergeCell ref="P48:P49"/>
    <mergeCell ref="G48:G49"/>
    <mergeCell ref="H48:H49"/>
    <mergeCell ref="I48:J48"/>
    <mergeCell ref="M1:O1"/>
    <mergeCell ref="A26:A29"/>
    <mergeCell ref="A2:P3"/>
    <mergeCell ref="A4:N4"/>
    <mergeCell ref="A5:A6"/>
    <mergeCell ref="B5:B6"/>
    <mergeCell ref="C5:C6"/>
    <mergeCell ref="D5:D6"/>
    <mergeCell ref="I5:J5"/>
    <mergeCell ref="K5:L5"/>
    <mergeCell ref="M5:N5"/>
    <mergeCell ref="P5:P6"/>
    <mergeCell ref="A8:A9"/>
    <mergeCell ref="A11:A13"/>
    <mergeCell ref="A15:A18"/>
    <mergeCell ref="A20:A24"/>
  </mergeCells>
  <pageMargins left="0.25" right="0.25" top="0.75" bottom="0.75" header="0.3" footer="0.3"/>
  <pageSetup paperSize="9" scale="6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X77"/>
  <sheetViews>
    <sheetView workbookViewId="0">
      <selection activeCell="G50" sqref="G50"/>
    </sheetView>
  </sheetViews>
  <sheetFormatPr defaultRowHeight="15" x14ac:dyDescent="0.25"/>
  <cols>
    <col min="2" max="3" width="0" hidden="1" customWidth="1"/>
    <col min="4" max="4" width="43.28515625" customWidth="1"/>
    <col min="5" max="6" width="14.140625" customWidth="1"/>
    <col min="7" max="7" width="13.42578125" customWidth="1"/>
    <col min="8" max="8" width="12.85546875" customWidth="1"/>
    <col min="10" max="10" width="13.5703125" bestFit="1" customWidth="1"/>
    <col min="12" max="12" width="13.5703125" bestFit="1" customWidth="1"/>
    <col min="14" max="14" width="13.5703125" bestFit="1" customWidth="1"/>
    <col min="15" max="15" width="13.42578125" customWidth="1"/>
    <col min="16" max="16" width="19.42578125" hidden="1" customWidth="1"/>
    <col min="17" max="17" width="9.140625" customWidth="1"/>
    <col min="18" max="18" width="11.28515625" bestFit="1" customWidth="1"/>
    <col min="20" max="20" width="11.28515625" bestFit="1" customWidth="1"/>
    <col min="22" max="22" width="11.28515625" bestFit="1" customWidth="1"/>
    <col min="23" max="23" width="11.7109375" customWidth="1"/>
    <col min="24" max="24" width="13.7109375" style="59" customWidth="1"/>
  </cols>
  <sheetData>
    <row r="1" spans="1:22" x14ac:dyDescent="0.25">
      <c r="L1" s="41"/>
      <c r="M1" s="41"/>
      <c r="N1" s="41"/>
      <c r="O1" s="41"/>
    </row>
    <row r="2" spans="1:22" ht="15" customHeight="1" x14ac:dyDescent="0.25">
      <c r="A2" s="199" t="s">
        <v>138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  <c r="T2" s="199"/>
      <c r="U2" s="199"/>
      <c r="V2" s="199"/>
    </row>
    <row r="3" spans="1:22" ht="65.25" customHeight="1" x14ac:dyDescent="0.25">
      <c r="A3" s="199"/>
      <c r="B3" s="199"/>
      <c r="C3" s="199"/>
      <c r="D3" s="199"/>
      <c r="E3" s="199"/>
      <c r="F3" s="199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/>
      <c r="T3" s="199"/>
      <c r="U3" s="199"/>
      <c r="V3" s="199"/>
    </row>
    <row r="4" spans="1:22" ht="15" hidden="1" customHeight="1" x14ac:dyDescent="0.25">
      <c r="A4" s="185" t="s">
        <v>115</v>
      </c>
      <c r="B4" s="185"/>
      <c r="C4" s="185"/>
      <c r="D4" s="185"/>
      <c r="E4" s="185"/>
      <c r="F4" s="185"/>
      <c r="G4" s="185"/>
      <c r="H4" s="185"/>
      <c r="I4" s="185"/>
      <c r="J4" s="185"/>
      <c r="K4" s="185"/>
      <c r="L4" s="185"/>
      <c r="M4" s="185"/>
      <c r="N4" s="185"/>
      <c r="O4" s="113"/>
      <c r="P4" s="19"/>
    </row>
    <row r="5" spans="1:22" hidden="1" x14ac:dyDescent="0.25">
      <c r="A5" s="178" t="s">
        <v>5</v>
      </c>
      <c r="B5" s="180" t="s">
        <v>66</v>
      </c>
      <c r="C5" s="180" t="s">
        <v>67</v>
      </c>
      <c r="D5" s="178" t="s">
        <v>22</v>
      </c>
      <c r="E5" s="109"/>
      <c r="F5" s="109"/>
      <c r="G5" s="109"/>
      <c r="H5" s="109"/>
      <c r="I5" s="178" t="s">
        <v>23</v>
      </c>
      <c r="J5" s="179"/>
      <c r="K5" s="178" t="s">
        <v>24</v>
      </c>
      <c r="L5" s="179"/>
      <c r="M5" s="178" t="s">
        <v>25</v>
      </c>
      <c r="N5" s="179"/>
      <c r="O5" s="47"/>
      <c r="P5" s="180" t="s">
        <v>26</v>
      </c>
    </row>
    <row r="6" spans="1:22" hidden="1" x14ac:dyDescent="0.25">
      <c r="A6" s="179"/>
      <c r="B6" s="181"/>
      <c r="C6" s="181"/>
      <c r="D6" s="179"/>
      <c r="E6" s="110"/>
      <c r="F6" s="110"/>
      <c r="G6" s="110"/>
      <c r="H6" s="110"/>
      <c r="I6" s="109" t="s">
        <v>27</v>
      </c>
      <c r="J6" s="109" t="s">
        <v>29</v>
      </c>
      <c r="K6" s="109" t="s">
        <v>27</v>
      </c>
      <c r="L6" s="109" t="s">
        <v>29</v>
      </c>
      <c r="M6" s="109" t="s">
        <v>27</v>
      </c>
      <c r="N6" s="109" t="s">
        <v>29</v>
      </c>
      <c r="O6" s="111"/>
      <c r="P6" s="181"/>
    </row>
    <row r="7" spans="1:22" ht="15.75" hidden="1" x14ac:dyDescent="0.25">
      <c r="A7" s="35">
        <v>1</v>
      </c>
      <c r="B7" s="35">
        <v>241</v>
      </c>
      <c r="C7" s="35">
        <v>611</v>
      </c>
      <c r="D7" s="22" t="s">
        <v>73</v>
      </c>
      <c r="E7" s="22"/>
      <c r="F7" s="22"/>
      <c r="G7" s="22"/>
      <c r="H7" s="22"/>
      <c r="I7" s="17"/>
      <c r="J7" s="27">
        <v>9066792</v>
      </c>
      <c r="K7" s="17"/>
      <c r="L7" s="27">
        <v>9066792</v>
      </c>
      <c r="M7" s="17"/>
      <c r="N7" s="27">
        <v>9066792</v>
      </c>
      <c r="O7" s="48"/>
    </row>
    <row r="8" spans="1:22" ht="25.5" hidden="1" x14ac:dyDescent="0.25">
      <c r="A8" s="186">
        <v>2</v>
      </c>
      <c r="B8" s="35">
        <v>241</v>
      </c>
      <c r="C8" s="35">
        <v>611</v>
      </c>
      <c r="D8" s="23" t="s">
        <v>74</v>
      </c>
      <c r="E8" s="23"/>
      <c r="F8" s="23"/>
      <c r="G8" s="23"/>
      <c r="H8" s="23"/>
      <c r="I8" s="17"/>
      <c r="J8" s="27">
        <v>5315016</v>
      </c>
      <c r="K8" s="17"/>
      <c r="L8" s="27">
        <v>5315016</v>
      </c>
      <c r="M8" s="17"/>
      <c r="N8" s="27">
        <v>5315016</v>
      </c>
      <c r="O8" s="48"/>
    </row>
    <row r="9" spans="1:22" ht="38.25" hidden="1" x14ac:dyDescent="0.25">
      <c r="A9" s="187"/>
      <c r="B9" s="35">
        <v>241</v>
      </c>
      <c r="C9" s="35">
        <v>611</v>
      </c>
      <c r="D9" s="24" t="s">
        <v>75</v>
      </c>
      <c r="E9" s="24"/>
      <c r="F9" s="24"/>
      <c r="G9" s="24"/>
      <c r="H9" s="24"/>
      <c r="I9" s="17"/>
      <c r="J9" s="28">
        <v>3751776</v>
      </c>
      <c r="K9" s="17"/>
      <c r="L9" s="28">
        <v>3751776</v>
      </c>
      <c r="M9" s="17"/>
      <c r="N9" s="28">
        <v>3751776</v>
      </c>
      <c r="O9" s="48"/>
    </row>
    <row r="10" spans="1:22" ht="15.75" hidden="1" x14ac:dyDescent="0.25">
      <c r="A10" s="35">
        <v>3</v>
      </c>
      <c r="B10" s="35">
        <v>241</v>
      </c>
      <c r="C10" s="35">
        <v>611</v>
      </c>
      <c r="D10" s="21" t="s">
        <v>76</v>
      </c>
      <c r="E10" s="21"/>
      <c r="F10" s="21"/>
      <c r="G10" s="21"/>
      <c r="H10" s="21"/>
      <c r="I10" s="17"/>
      <c r="J10" s="27">
        <v>0</v>
      </c>
      <c r="K10" s="17"/>
      <c r="L10" s="27">
        <v>0</v>
      </c>
      <c r="M10" s="17"/>
      <c r="N10" s="27">
        <v>0</v>
      </c>
      <c r="O10" s="48"/>
    </row>
    <row r="11" spans="1:22" ht="31.5" hidden="1" x14ac:dyDescent="0.25">
      <c r="A11" s="186">
        <v>4</v>
      </c>
      <c r="B11" s="35">
        <v>241</v>
      </c>
      <c r="C11" s="35">
        <v>611</v>
      </c>
      <c r="D11" s="21" t="s">
        <v>77</v>
      </c>
      <c r="E11" s="21"/>
      <c r="F11" s="21"/>
      <c r="G11" s="21"/>
      <c r="H11" s="21"/>
      <c r="I11" s="17"/>
      <c r="J11" s="27">
        <v>2738171.18</v>
      </c>
      <c r="K11" s="17"/>
      <c r="L11" s="27">
        <v>2738171.18</v>
      </c>
      <c r="M11" s="17"/>
      <c r="N11" s="27">
        <v>2738171.18</v>
      </c>
      <c r="O11" s="48"/>
    </row>
    <row r="12" spans="1:22" ht="25.5" hidden="1" x14ac:dyDescent="0.25">
      <c r="A12" s="188"/>
      <c r="B12" s="35">
        <v>241</v>
      </c>
      <c r="C12" s="35">
        <v>611</v>
      </c>
      <c r="D12" s="23" t="s">
        <v>74</v>
      </c>
      <c r="E12" s="23"/>
      <c r="F12" s="23"/>
      <c r="G12" s="23"/>
      <c r="H12" s="23"/>
      <c r="I12" s="17"/>
      <c r="J12" s="27">
        <v>1605134.83</v>
      </c>
      <c r="K12" s="17"/>
      <c r="L12" s="27">
        <v>1605134.83</v>
      </c>
      <c r="M12" s="17"/>
      <c r="N12" s="27">
        <v>1605134.83</v>
      </c>
      <c r="O12" s="48"/>
    </row>
    <row r="13" spans="1:22" ht="38.25" hidden="1" x14ac:dyDescent="0.25">
      <c r="A13" s="187"/>
      <c r="B13" s="35">
        <v>241</v>
      </c>
      <c r="C13" s="35">
        <v>611</v>
      </c>
      <c r="D13" s="24" t="s">
        <v>78</v>
      </c>
      <c r="E13" s="24"/>
      <c r="F13" s="24"/>
      <c r="G13" s="24"/>
      <c r="H13" s="24"/>
      <c r="I13" s="17"/>
      <c r="J13" s="27">
        <v>1133036.3500000001</v>
      </c>
      <c r="K13" s="17"/>
      <c r="L13" s="27">
        <v>1133036.3500000001</v>
      </c>
      <c r="M13" s="17"/>
      <c r="N13" s="27">
        <v>1133036.3500000001</v>
      </c>
      <c r="O13" s="48"/>
    </row>
    <row r="14" spans="1:22" ht="31.5" hidden="1" x14ac:dyDescent="0.25">
      <c r="A14" s="35">
        <v>5</v>
      </c>
      <c r="B14" s="35">
        <v>241</v>
      </c>
      <c r="C14" s="35">
        <v>611</v>
      </c>
      <c r="D14" s="21" t="s">
        <v>79</v>
      </c>
      <c r="E14" s="21"/>
      <c r="F14" s="21"/>
      <c r="G14" s="21"/>
      <c r="H14" s="21"/>
      <c r="I14" s="17"/>
      <c r="J14" s="27">
        <v>820116</v>
      </c>
      <c r="K14" s="17"/>
      <c r="L14" s="27">
        <v>820116</v>
      </c>
      <c r="M14" s="17"/>
      <c r="N14" s="27">
        <v>820116</v>
      </c>
      <c r="O14" s="48"/>
    </row>
    <row r="15" spans="1:22" ht="15.75" hidden="1" x14ac:dyDescent="0.25">
      <c r="A15" s="186">
        <v>6</v>
      </c>
      <c r="B15" s="35">
        <v>241</v>
      </c>
      <c r="C15" s="35">
        <v>611</v>
      </c>
      <c r="D15" s="21" t="s">
        <v>80</v>
      </c>
      <c r="E15" s="21"/>
      <c r="F15" s="21"/>
      <c r="G15" s="21"/>
      <c r="H15" s="21"/>
      <c r="I15" s="17"/>
      <c r="J15" s="27">
        <v>95023</v>
      </c>
      <c r="K15" s="17"/>
      <c r="L15" s="27">
        <v>95023</v>
      </c>
      <c r="M15" s="17"/>
      <c r="N15" s="27">
        <v>95023</v>
      </c>
      <c r="O15" s="48"/>
    </row>
    <row r="16" spans="1:22" ht="25.5" hidden="1" x14ac:dyDescent="0.25">
      <c r="A16" s="188"/>
      <c r="B16" s="35">
        <v>241</v>
      </c>
      <c r="C16" s="35">
        <v>611</v>
      </c>
      <c r="D16" s="23" t="s">
        <v>81</v>
      </c>
      <c r="E16" s="23"/>
      <c r="F16" s="23"/>
      <c r="G16" s="23"/>
      <c r="H16" s="23"/>
      <c r="I16" s="17"/>
      <c r="J16" s="29">
        <v>15576</v>
      </c>
      <c r="K16" s="17"/>
      <c r="L16" s="29">
        <v>15576</v>
      </c>
      <c r="M16" s="17"/>
      <c r="N16" s="29">
        <v>15576</v>
      </c>
      <c r="O16" s="49"/>
    </row>
    <row r="17" spans="1:15" hidden="1" x14ac:dyDescent="0.25">
      <c r="A17" s="188"/>
      <c r="B17" s="35">
        <v>241</v>
      </c>
      <c r="C17" s="35">
        <v>611</v>
      </c>
      <c r="D17" s="23" t="s">
        <v>82</v>
      </c>
      <c r="E17" s="23"/>
      <c r="F17" s="23"/>
      <c r="G17" s="23"/>
      <c r="H17" s="23"/>
      <c r="I17" s="17"/>
      <c r="J17" s="29">
        <v>13087</v>
      </c>
      <c r="K17" s="17"/>
      <c r="L17" s="29">
        <v>13087</v>
      </c>
      <c r="M17" s="17"/>
      <c r="N17" s="29">
        <v>13087</v>
      </c>
      <c r="O17" s="49"/>
    </row>
    <row r="18" spans="1:15" hidden="1" x14ac:dyDescent="0.25">
      <c r="A18" s="187"/>
      <c r="B18" s="35">
        <v>241</v>
      </c>
      <c r="C18" s="35">
        <v>611</v>
      </c>
      <c r="D18" s="23" t="s">
        <v>83</v>
      </c>
      <c r="E18" s="23"/>
      <c r="F18" s="23"/>
      <c r="G18" s="23"/>
      <c r="H18" s="23"/>
      <c r="I18" s="17"/>
      <c r="J18" s="30">
        <v>66360</v>
      </c>
      <c r="K18" s="17"/>
      <c r="L18" s="30">
        <v>66360</v>
      </c>
      <c r="M18" s="17"/>
      <c r="N18" s="30">
        <v>66360</v>
      </c>
      <c r="O18" s="49"/>
    </row>
    <row r="19" spans="1:15" ht="31.5" hidden="1" x14ac:dyDescent="0.25">
      <c r="A19" s="35">
        <v>7</v>
      </c>
      <c r="B19" s="35">
        <v>241</v>
      </c>
      <c r="C19" s="35">
        <v>611</v>
      </c>
      <c r="D19" s="21" t="s">
        <v>84</v>
      </c>
      <c r="E19" s="21"/>
      <c r="F19" s="21"/>
      <c r="G19" s="21"/>
      <c r="H19" s="21"/>
      <c r="I19" s="17"/>
      <c r="J19" s="27">
        <v>0</v>
      </c>
      <c r="K19" s="17"/>
      <c r="L19" s="27">
        <v>0</v>
      </c>
      <c r="M19" s="17"/>
      <c r="N19" s="27">
        <v>0</v>
      </c>
      <c r="O19" s="48"/>
    </row>
    <row r="20" spans="1:15" ht="31.5" hidden="1" x14ac:dyDescent="0.25">
      <c r="A20" s="186">
        <v>8</v>
      </c>
      <c r="B20" s="35">
        <v>241</v>
      </c>
      <c r="C20" s="35">
        <v>611</v>
      </c>
      <c r="D20" s="21" t="s">
        <v>85</v>
      </c>
      <c r="E20" s="21"/>
      <c r="F20" s="21"/>
      <c r="G20" s="21"/>
      <c r="H20" s="21"/>
      <c r="I20" s="17"/>
      <c r="J20" s="27">
        <v>440163</v>
      </c>
      <c r="K20" s="17"/>
      <c r="L20" s="27">
        <v>440163</v>
      </c>
      <c r="M20" s="17"/>
      <c r="N20" s="27">
        <v>440163</v>
      </c>
      <c r="O20" s="48"/>
    </row>
    <row r="21" spans="1:15" hidden="1" x14ac:dyDescent="0.25">
      <c r="A21" s="188"/>
      <c r="B21" s="35">
        <v>241</v>
      </c>
      <c r="C21" s="35">
        <v>611</v>
      </c>
      <c r="D21" s="23" t="s">
        <v>86</v>
      </c>
      <c r="E21" s="23"/>
      <c r="F21" s="23"/>
      <c r="G21" s="23"/>
      <c r="H21" s="23"/>
      <c r="I21" s="17"/>
      <c r="J21" s="29">
        <v>52814</v>
      </c>
      <c r="K21" s="17"/>
      <c r="L21" s="29">
        <v>52814</v>
      </c>
      <c r="M21" s="17"/>
      <c r="N21" s="29">
        <v>52814</v>
      </c>
      <c r="O21" s="49"/>
    </row>
    <row r="22" spans="1:15" hidden="1" x14ac:dyDescent="0.25">
      <c r="A22" s="188"/>
      <c r="B22" s="35">
        <v>241</v>
      </c>
      <c r="C22" s="35">
        <v>611</v>
      </c>
      <c r="D22" s="23" t="s">
        <v>87</v>
      </c>
      <c r="E22" s="23"/>
      <c r="F22" s="23"/>
      <c r="G22" s="23"/>
      <c r="H22" s="23"/>
      <c r="I22" s="17"/>
      <c r="J22" s="29">
        <v>380940</v>
      </c>
      <c r="K22" s="17"/>
      <c r="L22" s="29">
        <v>380940</v>
      </c>
      <c r="M22" s="17"/>
      <c r="N22" s="29">
        <v>380940</v>
      </c>
      <c r="O22" s="49"/>
    </row>
    <row r="23" spans="1:15" hidden="1" x14ac:dyDescent="0.25">
      <c r="A23" s="188"/>
      <c r="B23" s="35">
        <v>241</v>
      </c>
      <c r="C23" s="35">
        <v>611</v>
      </c>
      <c r="D23" s="23" t="s">
        <v>88</v>
      </c>
      <c r="E23" s="23"/>
      <c r="F23" s="23"/>
      <c r="G23" s="23"/>
      <c r="H23" s="23"/>
      <c r="I23" s="17"/>
      <c r="J23" s="29">
        <v>3755</v>
      </c>
      <c r="K23" s="17"/>
      <c r="L23" s="29">
        <v>3755</v>
      </c>
      <c r="M23" s="17"/>
      <c r="N23" s="29">
        <v>3755</v>
      </c>
      <c r="O23" s="49"/>
    </row>
    <row r="24" spans="1:15" ht="102" hidden="1" x14ac:dyDescent="0.25">
      <c r="A24" s="187"/>
      <c r="B24" s="35">
        <v>241</v>
      </c>
      <c r="C24" s="35">
        <v>611</v>
      </c>
      <c r="D24" s="24" t="s">
        <v>89</v>
      </c>
      <c r="E24" s="24"/>
      <c r="F24" s="24"/>
      <c r="G24" s="24"/>
      <c r="H24" s="24"/>
      <c r="I24" s="17"/>
      <c r="J24" s="31">
        <v>2654</v>
      </c>
      <c r="K24" s="17"/>
      <c r="L24" s="31">
        <v>2654</v>
      </c>
      <c r="M24" s="17"/>
      <c r="N24" s="31">
        <v>2654</v>
      </c>
      <c r="O24" s="50"/>
    </row>
    <row r="25" spans="1:15" ht="31.5" hidden="1" x14ac:dyDescent="0.25">
      <c r="A25" s="35">
        <v>9</v>
      </c>
      <c r="B25" s="35">
        <v>241</v>
      </c>
      <c r="C25" s="35">
        <v>611</v>
      </c>
      <c r="D25" s="21" t="s">
        <v>90</v>
      </c>
      <c r="E25" s="21"/>
      <c r="F25" s="21"/>
      <c r="G25" s="21"/>
      <c r="H25" s="21"/>
      <c r="I25" s="17"/>
      <c r="J25" s="27">
        <v>0</v>
      </c>
      <c r="K25" s="17"/>
      <c r="L25" s="27">
        <v>0</v>
      </c>
      <c r="M25" s="17"/>
      <c r="N25" s="27">
        <v>0</v>
      </c>
      <c r="O25" s="48"/>
    </row>
    <row r="26" spans="1:15" ht="47.25" hidden="1" x14ac:dyDescent="0.25">
      <c r="A26" s="186">
        <v>10</v>
      </c>
      <c r="B26" s="35">
        <v>241</v>
      </c>
      <c r="C26" s="35">
        <v>611</v>
      </c>
      <c r="D26" s="22" t="s">
        <v>91</v>
      </c>
      <c r="E26" s="22"/>
      <c r="F26" s="22"/>
      <c r="G26" s="22"/>
      <c r="H26" s="22"/>
      <c r="I26" s="17"/>
      <c r="J26" s="32">
        <v>98000</v>
      </c>
      <c r="K26" s="17"/>
      <c r="L26" s="32">
        <v>98000</v>
      </c>
      <c r="M26" s="17"/>
      <c r="N26" s="32">
        <v>98000</v>
      </c>
      <c r="O26" s="48"/>
    </row>
    <row r="27" spans="1:15" ht="78.75" hidden="1" x14ac:dyDescent="0.25">
      <c r="A27" s="188"/>
      <c r="B27" s="35">
        <v>241</v>
      </c>
      <c r="C27" s="35">
        <v>611</v>
      </c>
      <c r="D27" s="21" t="s">
        <v>92</v>
      </c>
      <c r="E27" s="21"/>
      <c r="F27" s="21"/>
      <c r="G27" s="21"/>
      <c r="H27" s="21"/>
      <c r="I27" s="17"/>
      <c r="J27" s="27">
        <v>98000</v>
      </c>
      <c r="K27" s="17"/>
      <c r="L27" s="27">
        <v>98000</v>
      </c>
      <c r="M27" s="17"/>
      <c r="N27" s="27">
        <v>98000</v>
      </c>
      <c r="O27" s="48"/>
    </row>
    <row r="28" spans="1:15" ht="38.25" hidden="1" x14ac:dyDescent="0.25">
      <c r="A28" s="188"/>
      <c r="B28" s="35">
        <v>241</v>
      </c>
      <c r="C28" s="35">
        <v>611</v>
      </c>
      <c r="D28" s="25" t="s">
        <v>93</v>
      </c>
      <c r="E28" s="25"/>
      <c r="F28" s="25"/>
      <c r="G28" s="25"/>
      <c r="H28" s="25"/>
      <c r="I28" s="17"/>
      <c r="J28" s="29">
        <v>50000</v>
      </c>
      <c r="K28" s="17"/>
      <c r="L28" s="29">
        <v>50000</v>
      </c>
      <c r="M28" s="17"/>
      <c r="N28" s="29">
        <v>50000</v>
      </c>
      <c r="O28" s="49"/>
    </row>
    <row r="29" spans="1:15" ht="25.5" hidden="1" x14ac:dyDescent="0.25">
      <c r="A29" s="187"/>
      <c r="B29" s="35">
        <v>241</v>
      </c>
      <c r="C29" s="35">
        <v>611</v>
      </c>
      <c r="D29" s="26" t="s">
        <v>94</v>
      </c>
      <c r="E29" s="26"/>
      <c r="F29" s="26"/>
      <c r="G29" s="26"/>
      <c r="H29" s="26"/>
      <c r="I29" s="17"/>
      <c r="J29" s="30">
        <v>48000</v>
      </c>
      <c r="K29" s="17"/>
      <c r="L29" s="30">
        <v>48000</v>
      </c>
      <c r="M29" s="17"/>
      <c r="N29" s="30">
        <v>48000</v>
      </c>
      <c r="O29" s="49"/>
    </row>
    <row r="30" spans="1:15" ht="31.5" hidden="1" x14ac:dyDescent="0.25">
      <c r="A30" s="186">
        <v>11</v>
      </c>
      <c r="B30" s="35">
        <v>241</v>
      </c>
      <c r="C30" s="35">
        <v>611</v>
      </c>
      <c r="D30" s="21" t="s">
        <v>95</v>
      </c>
      <c r="E30" s="21"/>
      <c r="F30" s="21"/>
      <c r="G30" s="21"/>
      <c r="H30" s="21"/>
      <c r="I30" s="17"/>
      <c r="J30" s="27">
        <v>186930</v>
      </c>
      <c r="K30" s="17"/>
      <c r="L30" s="27">
        <v>186930</v>
      </c>
      <c r="M30" s="17"/>
      <c r="N30" s="27">
        <v>186930</v>
      </c>
      <c r="O30" s="48"/>
    </row>
    <row r="31" spans="1:15" ht="47.25" hidden="1" x14ac:dyDescent="0.25">
      <c r="A31" s="188"/>
      <c r="B31" s="35">
        <v>241</v>
      </c>
      <c r="C31" s="35">
        <v>611</v>
      </c>
      <c r="D31" s="21" t="s">
        <v>96</v>
      </c>
      <c r="E31" s="21"/>
      <c r="F31" s="21"/>
      <c r="G31" s="21"/>
      <c r="H31" s="21"/>
      <c r="I31" s="17"/>
      <c r="J31" s="27">
        <v>186930</v>
      </c>
      <c r="K31" s="17"/>
      <c r="L31" s="27">
        <v>186930</v>
      </c>
      <c r="M31" s="17"/>
      <c r="N31" s="27">
        <v>186930</v>
      </c>
      <c r="O31" s="48"/>
    </row>
    <row r="32" spans="1:15" ht="25.5" hidden="1" x14ac:dyDescent="0.25">
      <c r="A32" s="188"/>
      <c r="B32" s="35">
        <v>241</v>
      </c>
      <c r="C32" s="35">
        <v>611</v>
      </c>
      <c r="D32" s="23" t="s">
        <v>97</v>
      </c>
      <c r="E32" s="23"/>
      <c r="F32" s="23"/>
      <c r="G32" s="23"/>
      <c r="H32" s="23"/>
      <c r="I32" s="17"/>
      <c r="J32" s="33">
        <v>73080</v>
      </c>
      <c r="K32" s="17"/>
      <c r="L32" s="33">
        <v>73080</v>
      </c>
      <c r="M32" s="17"/>
      <c r="N32" s="33">
        <v>73080</v>
      </c>
      <c r="O32" s="51"/>
    </row>
    <row r="33" spans="1:24" ht="38.25" hidden="1" x14ac:dyDescent="0.25">
      <c r="A33" s="188"/>
      <c r="B33" s="35">
        <v>241</v>
      </c>
      <c r="C33" s="35">
        <v>611</v>
      </c>
      <c r="D33" s="23" t="s">
        <v>98</v>
      </c>
      <c r="E33" s="23"/>
      <c r="F33" s="23"/>
      <c r="G33" s="23"/>
      <c r="H33" s="23"/>
      <c r="I33" s="17"/>
      <c r="J33" s="33">
        <v>13850</v>
      </c>
      <c r="K33" s="17"/>
      <c r="L33" s="33">
        <v>13850</v>
      </c>
      <c r="M33" s="17"/>
      <c r="N33" s="33">
        <v>13850</v>
      </c>
      <c r="O33" s="51"/>
    </row>
    <row r="34" spans="1:24" ht="38.25" hidden="1" x14ac:dyDescent="0.25">
      <c r="A34" s="187"/>
      <c r="B34" s="35">
        <v>241</v>
      </c>
      <c r="C34" s="35">
        <v>611</v>
      </c>
      <c r="D34" s="23" t="s">
        <v>99</v>
      </c>
      <c r="E34" s="23"/>
      <c r="F34" s="23"/>
      <c r="G34" s="23"/>
      <c r="H34" s="23"/>
      <c r="I34" s="17"/>
      <c r="J34" s="33">
        <v>100000</v>
      </c>
      <c r="K34" s="17"/>
      <c r="L34" s="33">
        <v>100000</v>
      </c>
      <c r="M34" s="17"/>
      <c r="N34" s="33">
        <v>100000</v>
      </c>
      <c r="O34" s="51"/>
    </row>
    <row r="35" spans="1:24" ht="31.5" hidden="1" x14ac:dyDescent="0.25">
      <c r="A35" s="35">
        <v>12</v>
      </c>
      <c r="B35" s="35">
        <v>241</v>
      </c>
      <c r="C35" s="35">
        <v>611</v>
      </c>
      <c r="D35" s="21" t="s">
        <v>100</v>
      </c>
      <c r="E35" s="21"/>
      <c r="F35" s="21"/>
      <c r="G35" s="21"/>
      <c r="H35" s="21"/>
      <c r="I35" s="17"/>
      <c r="J35" s="27">
        <v>674927.04</v>
      </c>
      <c r="K35" s="17"/>
      <c r="L35" s="27">
        <v>674927.04</v>
      </c>
      <c r="M35" s="17"/>
      <c r="N35" s="27">
        <v>674927.04</v>
      </c>
      <c r="O35" s="48"/>
    </row>
    <row r="36" spans="1:24" ht="63" hidden="1" x14ac:dyDescent="0.25">
      <c r="A36" s="186">
        <v>13</v>
      </c>
      <c r="B36" s="35">
        <v>241</v>
      </c>
      <c r="C36" s="35">
        <v>611</v>
      </c>
      <c r="D36" s="21" t="s">
        <v>101</v>
      </c>
      <c r="E36" s="21"/>
      <c r="F36" s="21"/>
      <c r="G36" s="21"/>
      <c r="H36" s="21"/>
      <c r="I36" s="17"/>
      <c r="J36" s="27">
        <v>674927.04</v>
      </c>
      <c r="K36" s="17"/>
      <c r="L36" s="27">
        <v>674927.04</v>
      </c>
      <c r="M36" s="17"/>
      <c r="N36" s="27">
        <v>674927.04</v>
      </c>
      <c r="O36" s="48"/>
    </row>
    <row r="37" spans="1:24" hidden="1" x14ac:dyDescent="0.25">
      <c r="A37" s="188"/>
      <c r="B37" s="35">
        <v>241</v>
      </c>
      <c r="C37" s="35">
        <v>611</v>
      </c>
      <c r="D37" s="23" t="s">
        <v>102</v>
      </c>
      <c r="E37" s="23"/>
      <c r="F37" s="23"/>
      <c r="G37" s="23"/>
      <c r="H37" s="23"/>
      <c r="I37" s="17"/>
      <c r="J37" s="33">
        <v>9936.56</v>
      </c>
      <c r="K37" s="17"/>
      <c r="L37" s="33">
        <v>9936.56</v>
      </c>
      <c r="M37" s="17"/>
      <c r="N37" s="33">
        <v>9936.56</v>
      </c>
      <c r="O37" s="51"/>
    </row>
    <row r="38" spans="1:24" hidden="1" x14ac:dyDescent="0.25">
      <c r="A38" s="187"/>
      <c r="B38" s="35">
        <v>241</v>
      </c>
      <c r="C38" s="35">
        <v>611</v>
      </c>
      <c r="D38" s="23" t="s">
        <v>103</v>
      </c>
      <c r="E38" s="23"/>
      <c r="F38" s="23"/>
      <c r="G38" s="23"/>
      <c r="H38" s="23"/>
      <c r="I38" s="17"/>
      <c r="J38" s="33">
        <v>664990.48</v>
      </c>
      <c r="K38" s="17"/>
      <c r="L38" s="33">
        <v>664990.48</v>
      </c>
      <c r="M38" s="17"/>
      <c r="N38" s="33">
        <v>664990.48</v>
      </c>
      <c r="O38" s="51"/>
    </row>
    <row r="39" spans="1:24" ht="15.75" hidden="1" x14ac:dyDescent="0.25">
      <c r="A39" s="35">
        <v>14</v>
      </c>
      <c r="B39" s="35">
        <v>241</v>
      </c>
      <c r="C39" s="35">
        <v>611</v>
      </c>
      <c r="D39" s="21" t="s">
        <v>104</v>
      </c>
      <c r="E39" s="21"/>
      <c r="F39" s="21"/>
      <c r="G39" s="21"/>
      <c r="H39" s="21"/>
      <c r="I39" s="17"/>
      <c r="J39" s="27">
        <v>171884</v>
      </c>
      <c r="K39" s="17"/>
      <c r="L39" s="27">
        <v>171884</v>
      </c>
      <c r="M39" s="17"/>
      <c r="N39" s="27">
        <v>171884</v>
      </c>
      <c r="O39" s="48"/>
    </row>
    <row r="40" spans="1:24" ht="94.5" hidden="1" x14ac:dyDescent="0.25">
      <c r="A40" s="186">
        <v>15</v>
      </c>
      <c r="B40" s="35">
        <v>241</v>
      </c>
      <c r="C40" s="35">
        <v>611</v>
      </c>
      <c r="D40" s="21" t="s">
        <v>105</v>
      </c>
      <c r="E40" s="21"/>
      <c r="F40" s="21"/>
      <c r="G40" s="21"/>
      <c r="H40" s="21"/>
      <c r="I40" s="17"/>
      <c r="J40" s="27">
        <v>50000</v>
      </c>
      <c r="K40" s="17"/>
      <c r="L40" s="27">
        <v>50000</v>
      </c>
      <c r="M40" s="17"/>
      <c r="N40" s="27">
        <v>50000</v>
      </c>
      <c r="O40" s="48"/>
    </row>
    <row r="41" spans="1:24" ht="31.5" hidden="1" x14ac:dyDescent="0.25">
      <c r="A41" s="187">
        <v>35</v>
      </c>
      <c r="B41" s="35">
        <v>241</v>
      </c>
      <c r="C41" s="35">
        <v>611</v>
      </c>
      <c r="D41" s="21" t="s">
        <v>106</v>
      </c>
      <c r="E41" s="21"/>
      <c r="F41" s="21"/>
      <c r="G41" s="21"/>
      <c r="H41" s="21"/>
      <c r="I41" s="17"/>
      <c r="J41" s="27">
        <v>50000</v>
      </c>
      <c r="K41" s="17"/>
      <c r="L41" s="27">
        <v>50000</v>
      </c>
      <c r="M41" s="17"/>
      <c r="N41" s="27">
        <v>50000</v>
      </c>
      <c r="O41" s="48"/>
    </row>
    <row r="42" spans="1:24" ht="47.25" hidden="1" x14ac:dyDescent="0.25">
      <c r="A42" s="186">
        <v>16</v>
      </c>
      <c r="B42" s="35">
        <v>241</v>
      </c>
      <c r="C42" s="35">
        <v>611</v>
      </c>
      <c r="D42" s="22" t="s">
        <v>107</v>
      </c>
      <c r="E42" s="22"/>
      <c r="F42" s="22"/>
      <c r="G42" s="22"/>
      <c r="H42" s="22"/>
      <c r="I42" s="17"/>
      <c r="J42" s="32">
        <v>121884</v>
      </c>
      <c r="K42" s="17"/>
      <c r="L42" s="32">
        <v>121884</v>
      </c>
      <c r="M42" s="17"/>
      <c r="N42" s="32">
        <v>121884</v>
      </c>
      <c r="O42" s="48"/>
    </row>
    <row r="43" spans="1:24" ht="31.5" hidden="1" x14ac:dyDescent="0.25">
      <c r="A43" s="188"/>
      <c r="B43" s="35">
        <v>241</v>
      </c>
      <c r="C43" s="35">
        <v>611</v>
      </c>
      <c r="D43" s="21" t="s">
        <v>108</v>
      </c>
      <c r="E43" s="21"/>
      <c r="F43" s="21"/>
      <c r="G43" s="21"/>
      <c r="H43" s="21"/>
      <c r="I43" s="17"/>
      <c r="J43" s="34">
        <v>89984</v>
      </c>
      <c r="K43" s="17"/>
      <c r="L43" s="34">
        <v>89984</v>
      </c>
      <c r="M43" s="17"/>
      <c r="N43" s="34">
        <v>89984</v>
      </c>
      <c r="O43" s="52"/>
    </row>
    <row r="44" spans="1:24" ht="31.5" hidden="1" x14ac:dyDescent="0.25">
      <c r="A44" s="188"/>
      <c r="B44" s="35">
        <v>241</v>
      </c>
      <c r="C44" s="35">
        <v>611</v>
      </c>
      <c r="D44" s="21" t="s">
        <v>109</v>
      </c>
      <c r="E44" s="21"/>
      <c r="F44" s="21"/>
      <c r="G44" s="21"/>
      <c r="H44" s="21"/>
      <c r="I44" s="17"/>
      <c r="J44" s="27">
        <v>31900</v>
      </c>
      <c r="K44" s="17"/>
      <c r="L44" s="27">
        <v>31900</v>
      </c>
      <c r="M44" s="17"/>
      <c r="N44" s="27">
        <v>31900</v>
      </c>
      <c r="O44" s="48"/>
    </row>
    <row r="45" spans="1:24" ht="25.5" hidden="1" x14ac:dyDescent="0.25">
      <c r="A45" s="187"/>
      <c r="B45" s="35">
        <v>241</v>
      </c>
      <c r="C45" s="35">
        <v>611</v>
      </c>
      <c r="D45" s="23" t="s">
        <v>110</v>
      </c>
      <c r="E45" s="23"/>
      <c r="F45" s="23"/>
      <c r="G45" s="23"/>
      <c r="H45" s="23"/>
      <c r="I45" s="17"/>
      <c r="J45" s="33">
        <v>31900</v>
      </c>
      <c r="K45" s="17"/>
      <c r="L45" s="33">
        <v>31900</v>
      </c>
      <c r="M45" s="17"/>
      <c r="N45" s="33">
        <v>31900</v>
      </c>
      <c r="O45" s="51"/>
    </row>
    <row r="46" spans="1:24" hidden="1" x14ac:dyDescent="0.25">
      <c r="A46" s="182" t="s">
        <v>64</v>
      </c>
      <c r="B46" s="183"/>
      <c r="C46" s="183"/>
      <c r="D46" s="184"/>
      <c r="E46" s="112"/>
      <c r="F46" s="112"/>
      <c r="G46" s="112"/>
      <c r="H46" s="112"/>
      <c r="I46" s="11" t="s">
        <v>65</v>
      </c>
      <c r="J46" s="37">
        <v>13471890.220000001</v>
      </c>
      <c r="K46" s="11" t="s">
        <v>65</v>
      </c>
      <c r="L46" s="37">
        <v>13471890.220000001</v>
      </c>
      <c r="M46" s="11" t="s">
        <v>65</v>
      </c>
      <c r="N46" s="37">
        <v>13471890.220000001</v>
      </c>
      <c r="O46" s="53"/>
    </row>
    <row r="47" spans="1:24" ht="15" customHeight="1" x14ac:dyDescent="0.25">
      <c r="A47" s="200" t="s">
        <v>184</v>
      </c>
      <c r="B47" s="201"/>
      <c r="C47" s="201"/>
      <c r="D47" s="201"/>
      <c r="E47" s="201"/>
      <c r="F47" s="201"/>
      <c r="G47" s="201"/>
      <c r="H47" s="201"/>
      <c r="I47" s="201"/>
      <c r="J47" s="201"/>
      <c r="K47" s="201"/>
      <c r="L47" s="201"/>
      <c r="M47" s="201"/>
      <c r="N47" s="201"/>
      <c r="O47" s="201"/>
      <c r="P47" s="201"/>
      <c r="Q47" s="201"/>
      <c r="R47" s="201"/>
      <c r="S47" s="201"/>
      <c r="T47" s="201"/>
      <c r="U47" s="201"/>
      <c r="V47" s="201"/>
    </row>
    <row r="48" spans="1:24" ht="15" customHeight="1" x14ac:dyDescent="0.25">
      <c r="A48" s="178" t="s">
        <v>5</v>
      </c>
      <c r="B48" s="180" t="s">
        <v>66</v>
      </c>
      <c r="C48" s="180" t="s">
        <v>67</v>
      </c>
      <c r="D48" s="178" t="s">
        <v>175</v>
      </c>
      <c r="E48" s="180" t="s">
        <v>182</v>
      </c>
      <c r="F48" s="180" t="s">
        <v>187</v>
      </c>
      <c r="G48" s="180" t="s">
        <v>191</v>
      </c>
      <c r="H48" s="180" t="s">
        <v>157</v>
      </c>
      <c r="I48" s="178" t="s">
        <v>23</v>
      </c>
      <c r="J48" s="179"/>
      <c r="K48" s="178" t="s">
        <v>24</v>
      </c>
      <c r="L48" s="179"/>
      <c r="M48" s="178" t="s">
        <v>25</v>
      </c>
      <c r="N48" s="179"/>
      <c r="O48" s="180" t="s">
        <v>165</v>
      </c>
      <c r="P48" s="180" t="s">
        <v>26</v>
      </c>
      <c r="Q48" s="178" t="s">
        <v>135</v>
      </c>
      <c r="R48" s="179"/>
      <c r="S48" s="178" t="s">
        <v>136</v>
      </c>
      <c r="T48" s="179"/>
      <c r="U48" s="178" t="s">
        <v>137</v>
      </c>
      <c r="V48" s="179"/>
      <c r="W48" s="180" t="s">
        <v>166</v>
      </c>
      <c r="X48" s="180" t="s">
        <v>164</v>
      </c>
    </row>
    <row r="49" spans="1:24" ht="25.5" x14ac:dyDescent="0.25">
      <c r="A49" s="179"/>
      <c r="B49" s="181"/>
      <c r="C49" s="181"/>
      <c r="D49" s="179"/>
      <c r="E49" s="181"/>
      <c r="F49" s="181"/>
      <c r="G49" s="181"/>
      <c r="H49" s="181"/>
      <c r="I49" s="109" t="s">
        <v>27</v>
      </c>
      <c r="J49" s="109" t="s">
        <v>158</v>
      </c>
      <c r="K49" s="109" t="s">
        <v>27</v>
      </c>
      <c r="L49" s="109" t="s">
        <v>158</v>
      </c>
      <c r="M49" s="109" t="s">
        <v>27</v>
      </c>
      <c r="N49" s="109" t="s">
        <v>158</v>
      </c>
      <c r="O49" s="181"/>
      <c r="P49" s="181"/>
      <c r="Q49" s="109" t="s">
        <v>27</v>
      </c>
      <c r="R49" s="109" t="s">
        <v>158</v>
      </c>
      <c r="S49" s="109" t="s">
        <v>27</v>
      </c>
      <c r="T49" s="109" t="s">
        <v>158</v>
      </c>
      <c r="U49" s="109" t="s">
        <v>27</v>
      </c>
      <c r="V49" s="109" t="s">
        <v>158</v>
      </c>
      <c r="W49" s="181"/>
      <c r="X49" s="181"/>
    </row>
    <row r="50" spans="1:24" s="59" customFormat="1" ht="42.75" x14ac:dyDescent="0.25">
      <c r="A50" s="54" t="s">
        <v>144</v>
      </c>
      <c r="B50" s="54">
        <v>241</v>
      </c>
      <c r="C50" s="54">
        <v>612</v>
      </c>
      <c r="D50" s="6" t="s">
        <v>140</v>
      </c>
      <c r="E50" s="55">
        <f>F50+G50</f>
        <v>2686</v>
      </c>
      <c r="F50" s="55">
        <f>F51+F52</f>
        <v>522</v>
      </c>
      <c r="G50" s="55">
        <f>G51+G52</f>
        <v>2164</v>
      </c>
      <c r="H50" s="202">
        <v>140</v>
      </c>
      <c r="I50" s="56" t="s">
        <v>130</v>
      </c>
      <c r="J50" s="56" t="s">
        <v>130</v>
      </c>
      <c r="K50" s="56" t="s">
        <v>130</v>
      </c>
      <c r="L50" s="56" t="s">
        <v>130</v>
      </c>
      <c r="M50" s="57" t="s">
        <v>130</v>
      </c>
      <c r="N50" s="57" t="s">
        <v>130</v>
      </c>
      <c r="O50" s="105"/>
      <c r="P50" s="58"/>
      <c r="Q50" s="54" t="s">
        <v>130</v>
      </c>
      <c r="R50" s="54" t="s">
        <v>130</v>
      </c>
      <c r="S50" s="54" t="s">
        <v>130</v>
      </c>
      <c r="T50" s="54" t="s">
        <v>130</v>
      </c>
      <c r="U50" s="54" t="s">
        <v>130</v>
      </c>
      <c r="V50" s="54" t="s">
        <v>130</v>
      </c>
      <c r="W50" s="54" t="s">
        <v>130</v>
      </c>
      <c r="X50" s="115">
        <f>W52+O51</f>
        <v>302960</v>
      </c>
    </row>
    <row r="51" spans="1:24" s="86" customFormat="1" x14ac:dyDescent="0.25">
      <c r="A51" s="78" t="s">
        <v>141</v>
      </c>
      <c r="B51" s="78"/>
      <c r="C51" s="78"/>
      <c r="D51" s="79" t="s">
        <v>159</v>
      </c>
      <c r="E51" s="80">
        <f t="shared" ref="E51:E58" si="0">F51+G51</f>
        <v>1422</v>
      </c>
      <c r="F51" s="80">
        <v>379</v>
      </c>
      <c r="G51" s="80">
        <f>688+355</f>
        <v>1043</v>
      </c>
      <c r="H51" s="203"/>
      <c r="I51" s="90">
        <v>355</v>
      </c>
      <c r="J51" s="92">
        <f>I51*H50</f>
        <v>49700</v>
      </c>
      <c r="K51" s="90">
        <v>688</v>
      </c>
      <c r="L51" s="92">
        <f>K51*H50</f>
        <v>96320</v>
      </c>
      <c r="M51" s="82" t="s">
        <v>130</v>
      </c>
      <c r="N51" s="82" t="s">
        <v>130</v>
      </c>
      <c r="O51" s="99">
        <f>L51+J51</f>
        <v>146020</v>
      </c>
      <c r="P51" s="83"/>
      <c r="Q51" s="78" t="s">
        <v>130</v>
      </c>
      <c r="R51" s="78" t="s">
        <v>130</v>
      </c>
      <c r="S51" s="78" t="s">
        <v>130</v>
      </c>
      <c r="T51" s="78" t="s">
        <v>130</v>
      </c>
      <c r="U51" s="78" t="s">
        <v>130</v>
      </c>
      <c r="V51" s="78" t="s">
        <v>130</v>
      </c>
      <c r="W51" s="78" t="s">
        <v>130</v>
      </c>
      <c r="X51" s="85">
        <f>L51+J51</f>
        <v>146020</v>
      </c>
    </row>
    <row r="52" spans="1:24" s="86" customFormat="1" x14ac:dyDescent="0.25">
      <c r="A52" s="78" t="s">
        <v>142</v>
      </c>
      <c r="B52" s="78"/>
      <c r="C52" s="78"/>
      <c r="D52" s="79" t="s">
        <v>160</v>
      </c>
      <c r="E52" s="80">
        <f t="shared" si="0"/>
        <v>1264</v>
      </c>
      <c r="F52" s="80">
        <v>143</v>
      </c>
      <c r="G52" s="80">
        <f>280+280+280+281</f>
        <v>1121</v>
      </c>
      <c r="H52" s="204"/>
      <c r="I52" s="81" t="s">
        <v>130</v>
      </c>
      <c r="J52" s="81" t="s">
        <v>130</v>
      </c>
      <c r="K52" s="81" t="s">
        <v>130</v>
      </c>
      <c r="L52" s="81" t="s">
        <v>130</v>
      </c>
      <c r="M52" s="82" t="s">
        <v>130</v>
      </c>
      <c r="N52" s="82" t="s">
        <v>130</v>
      </c>
      <c r="O52" s="99" t="str">
        <f>N52</f>
        <v>х</v>
      </c>
      <c r="P52" s="83"/>
      <c r="Q52" s="78">
        <v>373</v>
      </c>
      <c r="R52" s="85">
        <f>Q52*H50</f>
        <v>52220</v>
      </c>
      <c r="S52" s="78">
        <v>374</v>
      </c>
      <c r="T52" s="85">
        <f>S52*H50</f>
        <v>52360</v>
      </c>
      <c r="U52" s="78">
        <v>374</v>
      </c>
      <c r="V52" s="85">
        <f>U52*H50</f>
        <v>52360</v>
      </c>
      <c r="W52" s="85">
        <f>V52+T52+R52</f>
        <v>156940</v>
      </c>
      <c r="X52" s="85">
        <f>V52+T52+R52</f>
        <v>156940</v>
      </c>
    </row>
    <row r="53" spans="1:24" s="59" customFormat="1" ht="42.75" x14ac:dyDescent="0.25">
      <c r="A53" s="54" t="s">
        <v>143</v>
      </c>
      <c r="B53" s="54">
        <v>241</v>
      </c>
      <c r="C53" s="54">
        <v>612</v>
      </c>
      <c r="D53" s="6" t="s">
        <v>155</v>
      </c>
      <c r="E53" s="55">
        <f t="shared" si="0"/>
        <v>2686</v>
      </c>
      <c r="F53" s="55">
        <f>F54+F55</f>
        <v>114</v>
      </c>
      <c r="G53" s="55">
        <f>G54+G55</f>
        <v>2572</v>
      </c>
      <c r="H53" s="202">
        <v>260</v>
      </c>
      <c r="I53" s="56" t="s">
        <v>130</v>
      </c>
      <c r="J53" s="56" t="s">
        <v>130</v>
      </c>
      <c r="K53" s="56" t="s">
        <v>130</v>
      </c>
      <c r="L53" s="56" t="s">
        <v>130</v>
      </c>
      <c r="M53" s="57" t="s">
        <v>130</v>
      </c>
      <c r="N53" s="57" t="s">
        <v>130</v>
      </c>
      <c r="O53" s="100" t="s">
        <v>130</v>
      </c>
      <c r="P53" s="58"/>
      <c r="Q53" s="54" t="s">
        <v>130</v>
      </c>
      <c r="R53" s="54" t="s">
        <v>130</v>
      </c>
      <c r="S53" s="54" t="s">
        <v>130</v>
      </c>
      <c r="T53" s="54" t="s">
        <v>130</v>
      </c>
      <c r="U53" s="54" t="s">
        <v>130</v>
      </c>
      <c r="V53" s="54" t="s">
        <v>130</v>
      </c>
      <c r="W53" s="60">
        <f>W54+W55</f>
        <v>501540</v>
      </c>
      <c r="X53" s="115">
        <f>W53+O54</f>
        <v>668720</v>
      </c>
    </row>
    <row r="54" spans="1:24" s="86" customFormat="1" x14ac:dyDescent="0.25">
      <c r="A54" s="78" t="s">
        <v>146</v>
      </c>
      <c r="B54" s="78"/>
      <c r="C54" s="78"/>
      <c r="D54" s="79" t="s">
        <v>159</v>
      </c>
      <c r="E54" s="80">
        <f t="shared" si="0"/>
        <v>1422</v>
      </c>
      <c r="F54" s="80">
        <v>112</v>
      </c>
      <c r="G54" s="80">
        <f>655+655</f>
        <v>1310</v>
      </c>
      <c r="H54" s="203"/>
      <c r="I54" s="81" t="s">
        <v>130</v>
      </c>
      <c r="J54" s="81" t="s">
        <v>130</v>
      </c>
      <c r="K54" s="81" t="s">
        <v>130</v>
      </c>
      <c r="L54" s="81" t="s">
        <v>130</v>
      </c>
      <c r="M54" s="82">
        <v>643</v>
      </c>
      <c r="N54" s="88">
        <f>M54*H53</f>
        <v>167180</v>
      </c>
      <c r="O54" s="101">
        <f>N54</f>
        <v>167180</v>
      </c>
      <c r="P54" s="83"/>
      <c r="Q54" s="78">
        <v>667</v>
      </c>
      <c r="R54" s="85">
        <f>Q54*H53</f>
        <v>173420</v>
      </c>
      <c r="S54" s="78" t="s">
        <v>130</v>
      </c>
      <c r="T54" s="78" t="s">
        <v>130</v>
      </c>
      <c r="U54" s="78" t="s">
        <v>130</v>
      </c>
      <c r="V54" s="78" t="s">
        <v>130</v>
      </c>
      <c r="W54" s="94">
        <f>R54</f>
        <v>173420</v>
      </c>
      <c r="X54" s="85">
        <f>W54+O54</f>
        <v>340600</v>
      </c>
    </row>
    <row r="55" spans="1:24" s="86" customFormat="1" x14ac:dyDescent="0.25">
      <c r="A55" s="78" t="s">
        <v>147</v>
      </c>
      <c r="B55" s="78"/>
      <c r="C55" s="78"/>
      <c r="D55" s="79" t="s">
        <v>160</v>
      </c>
      <c r="E55" s="80">
        <f t="shared" si="0"/>
        <v>1264</v>
      </c>
      <c r="F55" s="80">
        <v>2</v>
      </c>
      <c r="G55" s="80">
        <f>316+316+315+315</f>
        <v>1262</v>
      </c>
      <c r="H55" s="204"/>
      <c r="I55" s="81" t="s">
        <v>130</v>
      </c>
      <c r="J55" s="81" t="s">
        <v>130</v>
      </c>
      <c r="K55" s="81" t="s">
        <v>130</v>
      </c>
      <c r="L55" s="81" t="s">
        <v>130</v>
      </c>
      <c r="M55" s="78" t="s">
        <v>130</v>
      </c>
      <c r="N55" s="78" t="s">
        <v>130</v>
      </c>
      <c r="O55" s="102" t="s">
        <v>130</v>
      </c>
      <c r="P55" s="78" t="s">
        <v>130</v>
      </c>
      <c r="Q55" s="78" t="s">
        <v>130</v>
      </c>
      <c r="R55" s="78" t="s">
        <v>130</v>
      </c>
      <c r="S55" s="78">
        <v>631</v>
      </c>
      <c r="T55" s="85">
        <f>S55*H53</f>
        <v>164060</v>
      </c>
      <c r="U55" s="78">
        <v>631</v>
      </c>
      <c r="V55" s="85">
        <f>U55*H53</f>
        <v>164060</v>
      </c>
      <c r="W55" s="85">
        <f>V55+T55</f>
        <v>328120</v>
      </c>
      <c r="X55" s="85">
        <f>V55+T55</f>
        <v>328120</v>
      </c>
    </row>
    <row r="56" spans="1:24" s="59" customFormat="1" ht="48.75" customHeight="1" x14ac:dyDescent="0.25">
      <c r="A56" s="54" t="s">
        <v>145</v>
      </c>
      <c r="B56" s="54"/>
      <c r="C56" s="54"/>
      <c r="D56" s="6" t="s">
        <v>156</v>
      </c>
      <c r="E56" s="55">
        <f>F56+G56</f>
        <v>2686</v>
      </c>
      <c r="F56" s="55">
        <f>F57+F58</f>
        <v>1091</v>
      </c>
      <c r="G56" s="55">
        <f>G57+G58</f>
        <v>1595</v>
      </c>
      <c r="H56" s="202">
        <v>106</v>
      </c>
      <c r="I56" s="56" t="s">
        <v>130</v>
      </c>
      <c r="J56" s="56" t="s">
        <v>130</v>
      </c>
      <c r="K56" s="56" t="s">
        <v>130</v>
      </c>
      <c r="L56" s="56" t="s">
        <v>130</v>
      </c>
      <c r="M56" s="57" t="s">
        <v>130</v>
      </c>
      <c r="N56" s="57" t="s">
        <v>130</v>
      </c>
      <c r="O56" s="100" t="s">
        <v>130</v>
      </c>
      <c r="P56" s="58"/>
      <c r="Q56" s="54" t="s">
        <v>130</v>
      </c>
      <c r="R56" s="54" t="s">
        <v>130</v>
      </c>
      <c r="S56" s="54" t="s">
        <v>130</v>
      </c>
      <c r="T56" s="54" t="s">
        <v>130</v>
      </c>
      <c r="U56" s="54" t="s">
        <v>130</v>
      </c>
      <c r="V56" s="54" t="s">
        <v>130</v>
      </c>
      <c r="W56" s="54" t="s">
        <v>130</v>
      </c>
      <c r="X56" s="115">
        <f>W58+O57</f>
        <v>169070</v>
      </c>
    </row>
    <row r="57" spans="1:24" s="86" customFormat="1" ht="22.5" customHeight="1" x14ac:dyDescent="0.25">
      <c r="A57" s="78" t="s">
        <v>148</v>
      </c>
      <c r="B57" s="78"/>
      <c r="C57" s="78"/>
      <c r="D57" s="79" t="s">
        <v>159</v>
      </c>
      <c r="E57" s="80">
        <f t="shared" si="0"/>
        <v>1422</v>
      </c>
      <c r="F57" s="80">
        <v>1055</v>
      </c>
      <c r="G57" s="80">
        <v>367</v>
      </c>
      <c r="H57" s="203"/>
      <c r="I57" s="81" t="s">
        <v>130</v>
      </c>
      <c r="J57" s="81" t="s">
        <v>130</v>
      </c>
      <c r="K57" s="81" t="s">
        <v>130</v>
      </c>
      <c r="L57" s="81" t="s">
        <v>130</v>
      </c>
      <c r="M57" s="82">
        <v>367</v>
      </c>
      <c r="N57" s="88">
        <f>M57*H56</f>
        <v>38902</v>
      </c>
      <c r="O57" s="101">
        <f>N57</f>
        <v>38902</v>
      </c>
      <c r="P57" s="83"/>
      <c r="Q57" s="78" t="s">
        <v>130</v>
      </c>
      <c r="R57" s="78" t="s">
        <v>130</v>
      </c>
      <c r="S57" s="78" t="s">
        <v>130</v>
      </c>
      <c r="T57" s="78" t="s">
        <v>130</v>
      </c>
      <c r="U57" s="78" t="s">
        <v>130</v>
      </c>
      <c r="V57" s="78" t="s">
        <v>130</v>
      </c>
      <c r="W57" s="78" t="s">
        <v>130</v>
      </c>
      <c r="X57" s="94">
        <f>O57</f>
        <v>38902</v>
      </c>
    </row>
    <row r="58" spans="1:24" s="86" customFormat="1" ht="21.75" customHeight="1" x14ac:dyDescent="0.25">
      <c r="A58" s="78" t="s">
        <v>149</v>
      </c>
      <c r="B58" s="78"/>
      <c r="C58" s="78"/>
      <c r="D58" s="79" t="s">
        <v>160</v>
      </c>
      <c r="E58" s="80">
        <f t="shared" si="0"/>
        <v>1264</v>
      </c>
      <c r="F58" s="80">
        <v>36</v>
      </c>
      <c r="G58" s="80">
        <v>1228</v>
      </c>
      <c r="H58" s="204"/>
      <c r="I58" s="81" t="s">
        <v>130</v>
      </c>
      <c r="J58" s="81" t="s">
        <v>130</v>
      </c>
      <c r="K58" s="81" t="s">
        <v>130</v>
      </c>
      <c r="L58" s="81" t="s">
        <v>130</v>
      </c>
      <c r="M58" s="82" t="s">
        <v>130</v>
      </c>
      <c r="N58" s="82" t="s">
        <v>130</v>
      </c>
      <c r="O58" s="102" t="s">
        <v>130</v>
      </c>
      <c r="P58" s="83"/>
      <c r="Q58" s="78">
        <v>430</v>
      </c>
      <c r="R58" s="85">
        <f>Q58*H56</f>
        <v>45580</v>
      </c>
      <c r="S58" s="78">
        <v>399</v>
      </c>
      <c r="T58" s="85">
        <f>S58*H56</f>
        <v>42294</v>
      </c>
      <c r="U58" s="78">
        <v>399</v>
      </c>
      <c r="V58" s="85">
        <f>U58*H56</f>
        <v>42294</v>
      </c>
      <c r="W58" s="85">
        <f>V58+T58+R58</f>
        <v>130168</v>
      </c>
      <c r="X58" s="85">
        <f>W58</f>
        <v>130168</v>
      </c>
    </row>
    <row r="59" spans="1:24" s="59" customFormat="1" ht="42.75" x14ac:dyDescent="0.25">
      <c r="A59" s="54" t="s">
        <v>150</v>
      </c>
      <c r="B59" s="54">
        <v>241</v>
      </c>
      <c r="C59" s="54">
        <v>612</v>
      </c>
      <c r="D59" s="6" t="s">
        <v>128</v>
      </c>
      <c r="E59" s="55">
        <v>135</v>
      </c>
      <c r="F59" s="55" t="s">
        <v>65</v>
      </c>
      <c r="G59" s="55">
        <v>135</v>
      </c>
      <c r="H59" s="62">
        <v>80</v>
      </c>
      <c r="I59" s="63">
        <v>132</v>
      </c>
      <c r="J59" s="65">
        <f>I59*H59</f>
        <v>10560</v>
      </c>
      <c r="K59" s="63">
        <v>3</v>
      </c>
      <c r="L59" s="65">
        <f>K59*H59</f>
        <v>240</v>
      </c>
      <c r="M59" s="57" t="s">
        <v>130</v>
      </c>
      <c r="N59" s="57" t="s">
        <v>130</v>
      </c>
      <c r="O59" s="103">
        <f>L59+J59</f>
        <v>10800</v>
      </c>
      <c r="P59" s="54" t="s">
        <v>130</v>
      </c>
      <c r="Q59" s="54" t="s">
        <v>130</v>
      </c>
      <c r="R59" s="54" t="s">
        <v>130</v>
      </c>
      <c r="S59" s="54" t="s">
        <v>130</v>
      </c>
      <c r="T59" s="54" t="s">
        <v>130</v>
      </c>
      <c r="U59" s="54" t="s">
        <v>130</v>
      </c>
      <c r="V59" s="54" t="s">
        <v>130</v>
      </c>
      <c r="W59" s="54" t="s">
        <v>130</v>
      </c>
      <c r="X59" s="66">
        <f>O59</f>
        <v>10800</v>
      </c>
    </row>
    <row r="60" spans="1:24" s="59" customFormat="1" ht="28.5" x14ac:dyDescent="0.25">
      <c r="A60" s="54" t="s">
        <v>153</v>
      </c>
      <c r="B60" s="54">
        <v>241</v>
      </c>
      <c r="C60" s="54">
        <v>612</v>
      </c>
      <c r="D60" s="6" t="s">
        <v>129</v>
      </c>
      <c r="E60" s="55">
        <v>1181</v>
      </c>
      <c r="F60" s="55" t="s">
        <v>65</v>
      </c>
      <c r="G60" s="55">
        <v>1181</v>
      </c>
      <c r="H60" s="62">
        <v>15</v>
      </c>
      <c r="I60" s="63">
        <v>1181</v>
      </c>
      <c r="J60" s="65">
        <f>H60*I60</f>
        <v>17715</v>
      </c>
      <c r="K60" s="56" t="s">
        <v>130</v>
      </c>
      <c r="L60" s="56" t="s">
        <v>130</v>
      </c>
      <c r="M60" s="57" t="s">
        <v>130</v>
      </c>
      <c r="N60" s="57" t="s">
        <v>130</v>
      </c>
      <c r="O60" s="103">
        <f>J60</f>
        <v>17715</v>
      </c>
      <c r="P60" s="54" t="s">
        <v>130</v>
      </c>
      <c r="Q60" s="54" t="s">
        <v>130</v>
      </c>
      <c r="R60" s="54" t="s">
        <v>130</v>
      </c>
      <c r="S60" s="54" t="s">
        <v>130</v>
      </c>
      <c r="T60" s="54" t="s">
        <v>130</v>
      </c>
      <c r="U60" s="54" t="s">
        <v>130</v>
      </c>
      <c r="V60" s="54" t="s">
        <v>130</v>
      </c>
      <c r="W60" s="54" t="s">
        <v>130</v>
      </c>
      <c r="X60" s="66">
        <f>O60</f>
        <v>17715</v>
      </c>
    </row>
    <row r="61" spans="1:24" s="59" customFormat="1" ht="48.75" customHeight="1" x14ac:dyDescent="0.25">
      <c r="A61" s="54" t="s">
        <v>154</v>
      </c>
      <c r="B61" s="54">
        <v>241</v>
      </c>
      <c r="C61" s="54">
        <v>612</v>
      </c>
      <c r="D61" s="6" t="s">
        <v>171</v>
      </c>
      <c r="E61" s="55">
        <f>E62+E63</f>
        <v>357</v>
      </c>
      <c r="F61" s="55" t="s">
        <v>65</v>
      </c>
      <c r="G61" s="55">
        <f>G62+G63</f>
        <v>357</v>
      </c>
      <c r="H61" s="202">
        <v>15</v>
      </c>
      <c r="I61" s="56" t="s">
        <v>130</v>
      </c>
      <c r="J61" s="56" t="s">
        <v>130</v>
      </c>
      <c r="K61" s="56" t="s">
        <v>130</v>
      </c>
      <c r="L61" s="56" t="s">
        <v>130</v>
      </c>
      <c r="M61" s="57" t="s">
        <v>130</v>
      </c>
      <c r="N61" s="57" t="s">
        <v>130</v>
      </c>
      <c r="O61" s="100" t="s">
        <v>130</v>
      </c>
      <c r="P61" s="54" t="s">
        <v>130</v>
      </c>
      <c r="Q61" s="54" t="s">
        <v>130</v>
      </c>
      <c r="R61" s="54" t="s">
        <v>130</v>
      </c>
      <c r="S61" s="54" t="s">
        <v>130</v>
      </c>
      <c r="T61" s="54" t="s">
        <v>130</v>
      </c>
      <c r="U61" s="54" t="s">
        <v>130</v>
      </c>
      <c r="V61" s="54" t="s">
        <v>130</v>
      </c>
      <c r="W61" s="54" t="s">
        <v>130</v>
      </c>
      <c r="X61" s="115">
        <f>W63+O62</f>
        <v>5355</v>
      </c>
    </row>
    <row r="62" spans="1:24" s="86" customFormat="1" ht="15" customHeight="1" x14ac:dyDescent="0.25">
      <c r="A62" s="78" t="s">
        <v>176</v>
      </c>
      <c r="B62" s="78"/>
      <c r="C62" s="78"/>
      <c r="D62" s="79" t="s">
        <v>159</v>
      </c>
      <c r="E62" s="80">
        <v>242</v>
      </c>
      <c r="F62" s="80" t="s">
        <v>65</v>
      </c>
      <c r="G62" s="80">
        <v>242</v>
      </c>
      <c r="H62" s="203"/>
      <c r="I62" s="90">
        <v>242</v>
      </c>
      <c r="J62" s="92">
        <f>I62*H61</f>
        <v>3630</v>
      </c>
      <c r="K62" s="81" t="s">
        <v>130</v>
      </c>
      <c r="L62" s="81" t="s">
        <v>130</v>
      </c>
      <c r="M62" s="78" t="s">
        <v>130</v>
      </c>
      <c r="N62" s="78" t="s">
        <v>130</v>
      </c>
      <c r="O62" s="101">
        <f>J62</f>
        <v>3630</v>
      </c>
      <c r="P62" s="93"/>
      <c r="Q62" s="78" t="s">
        <v>130</v>
      </c>
      <c r="R62" s="78" t="s">
        <v>130</v>
      </c>
      <c r="S62" s="78" t="s">
        <v>130</v>
      </c>
      <c r="T62" s="78" t="s">
        <v>130</v>
      </c>
      <c r="U62" s="78" t="s">
        <v>130</v>
      </c>
      <c r="V62" s="78" t="s">
        <v>130</v>
      </c>
      <c r="W62" s="78" t="s">
        <v>130</v>
      </c>
      <c r="X62" s="94">
        <f>O62</f>
        <v>3630</v>
      </c>
    </row>
    <row r="63" spans="1:24" s="86" customFormat="1" ht="18.75" customHeight="1" x14ac:dyDescent="0.25">
      <c r="A63" s="78" t="s">
        <v>177</v>
      </c>
      <c r="B63" s="78"/>
      <c r="C63" s="78"/>
      <c r="D63" s="79" t="s">
        <v>160</v>
      </c>
      <c r="E63" s="80">
        <v>115</v>
      </c>
      <c r="F63" s="80" t="s">
        <v>65</v>
      </c>
      <c r="G63" s="80">
        <v>115</v>
      </c>
      <c r="H63" s="204"/>
      <c r="I63" s="81" t="s">
        <v>130</v>
      </c>
      <c r="J63" s="81" t="s">
        <v>130</v>
      </c>
      <c r="K63" s="81" t="s">
        <v>130</v>
      </c>
      <c r="L63" s="81" t="s">
        <v>130</v>
      </c>
      <c r="M63" s="78" t="s">
        <v>130</v>
      </c>
      <c r="N63" s="78" t="s">
        <v>130</v>
      </c>
      <c r="O63" s="102" t="s">
        <v>130</v>
      </c>
      <c r="P63" s="78" t="s">
        <v>130</v>
      </c>
      <c r="Q63" s="78">
        <v>38</v>
      </c>
      <c r="R63" s="85">
        <f>Q63*H61</f>
        <v>570</v>
      </c>
      <c r="S63" s="78">
        <v>38</v>
      </c>
      <c r="T63" s="85">
        <f>S63*H61</f>
        <v>570</v>
      </c>
      <c r="U63" s="78">
        <v>39</v>
      </c>
      <c r="V63" s="85">
        <f>U63*H61</f>
        <v>585</v>
      </c>
      <c r="W63" s="85">
        <f>V63+T63+R63</f>
        <v>1725</v>
      </c>
      <c r="X63" s="85">
        <f>W63</f>
        <v>1725</v>
      </c>
    </row>
    <row r="64" spans="1:24" s="59" customFormat="1" ht="48" customHeight="1" x14ac:dyDescent="0.25">
      <c r="A64" s="54" t="s">
        <v>169</v>
      </c>
      <c r="B64" s="54"/>
      <c r="C64" s="54"/>
      <c r="D64" s="6" t="s">
        <v>172</v>
      </c>
      <c r="E64" s="55">
        <v>97</v>
      </c>
      <c r="F64" s="55" t="s">
        <v>65</v>
      </c>
      <c r="G64" s="55">
        <v>97</v>
      </c>
      <c r="H64" s="202">
        <v>15</v>
      </c>
      <c r="I64" s="56" t="s">
        <v>130</v>
      </c>
      <c r="J64" s="56" t="s">
        <v>130</v>
      </c>
      <c r="K64" s="56" t="s">
        <v>130</v>
      </c>
      <c r="L64" s="56" t="s">
        <v>130</v>
      </c>
      <c r="M64" s="57" t="s">
        <v>130</v>
      </c>
      <c r="N64" s="57" t="s">
        <v>130</v>
      </c>
      <c r="O64" s="100" t="s">
        <v>130</v>
      </c>
      <c r="P64" s="58"/>
      <c r="Q64" s="54" t="s">
        <v>130</v>
      </c>
      <c r="R64" s="54" t="s">
        <v>130</v>
      </c>
      <c r="S64" s="54" t="s">
        <v>130</v>
      </c>
      <c r="T64" s="54" t="s">
        <v>130</v>
      </c>
      <c r="U64" s="54" t="s">
        <v>130</v>
      </c>
      <c r="V64" s="54" t="s">
        <v>130</v>
      </c>
      <c r="W64" s="54" t="s">
        <v>130</v>
      </c>
      <c r="X64" s="115">
        <f>O65</f>
        <v>1455</v>
      </c>
    </row>
    <row r="65" spans="1:24" s="86" customFormat="1" ht="18.75" customHeight="1" x14ac:dyDescent="0.25">
      <c r="A65" s="78" t="s">
        <v>178</v>
      </c>
      <c r="B65" s="78"/>
      <c r="C65" s="78"/>
      <c r="D65" s="79" t="s">
        <v>159</v>
      </c>
      <c r="E65" s="80">
        <v>97</v>
      </c>
      <c r="F65" s="80" t="s">
        <v>65</v>
      </c>
      <c r="G65" s="80">
        <v>97</v>
      </c>
      <c r="H65" s="203"/>
      <c r="I65" s="81" t="s">
        <v>173</v>
      </c>
      <c r="J65" s="81" t="s">
        <v>130</v>
      </c>
      <c r="K65" s="81" t="s">
        <v>130</v>
      </c>
      <c r="L65" s="81" t="s">
        <v>130</v>
      </c>
      <c r="M65" s="82">
        <v>97</v>
      </c>
      <c r="N65" s="88">
        <f>M65*H64</f>
        <v>1455</v>
      </c>
      <c r="O65" s="101">
        <f>N65</f>
        <v>1455</v>
      </c>
      <c r="P65" s="83"/>
      <c r="Q65" s="78" t="s">
        <v>130</v>
      </c>
      <c r="R65" s="78" t="s">
        <v>130</v>
      </c>
      <c r="S65" s="78" t="s">
        <v>130</v>
      </c>
      <c r="T65" s="78" t="s">
        <v>130</v>
      </c>
      <c r="U65" s="78" t="s">
        <v>130</v>
      </c>
      <c r="V65" s="78" t="s">
        <v>130</v>
      </c>
      <c r="W65" s="78" t="s">
        <v>130</v>
      </c>
      <c r="X65" s="94">
        <f>O65</f>
        <v>1455</v>
      </c>
    </row>
    <row r="66" spans="1:24" s="86" customFormat="1" ht="18.75" customHeight="1" x14ac:dyDescent="0.25">
      <c r="A66" s="78" t="s">
        <v>179</v>
      </c>
      <c r="B66" s="78"/>
      <c r="C66" s="78"/>
      <c r="D66" s="79" t="s">
        <v>160</v>
      </c>
      <c r="E66" s="80" t="s">
        <v>65</v>
      </c>
      <c r="F66" s="80" t="s">
        <v>65</v>
      </c>
      <c r="G66" s="80" t="s">
        <v>65</v>
      </c>
      <c r="H66" s="204"/>
      <c r="I66" s="81" t="s">
        <v>130</v>
      </c>
      <c r="J66" s="81" t="s">
        <v>130</v>
      </c>
      <c r="K66" s="81" t="s">
        <v>130</v>
      </c>
      <c r="L66" s="81" t="s">
        <v>130</v>
      </c>
      <c r="M66" s="82" t="s">
        <v>130</v>
      </c>
      <c r="N66" s="82" t="s">
        <v>130</v>
      </c>
      <c r="O66" s="102" t="s">
        <v>130</v>
      </c>
      <c r="P66" s="83"/>
      <c r="Q66" s="78" t="s">
        <v>130</v>
      </c>
      <c r="R66" s="78" t="s">
        <v>130</v>
      </c>
      <c r="S66" s="78" t="s">
        <v>130</v>
      </c>
      <c r="T66" s="78" t="s">
        <v>130</v>
      </c>
      <c r="U66" s="78" t="s">
        <v>130</v>
      </c>
      <c r="V66" s="78" t="s">
        <v>130</v>
      </c>
      <c r="W66" s="78" t="s">
        <v>130</v>
      </c>
      <c r="X66" s="85" t="s">
        <v>130</v>
      </c>
    </row>
    <row r="67" spans="1:24" s="77" customFormat="1" ht="15.75" x14ac:dyDescent="0.25">
      <c r="A67" s="191" t="s">
        <v>64</v>
      </c>
      <c r="B67" s="192"/>
      <c r="C67" s="192"/>
      <c r="D67" s="193"/>
      <c r="E67" s="114" t="s">
        <v>65</v>
      </c>
      <c r="F67" s="114" t="s">
        <v>65</v>
      </c>
      <c r="G67" s="114" t="s">
        <v>65</v>
      </c>
      <c r="H67" s="68" t="s">
        <v>65</v>
      </c>
      <c r="I67" s="69" t="s">
        <v>65</v>
      </c>
      <c r="J67" s="70">
        <f>J60+J59+J62+J51</f>
        <v>81605</v>
      </c>
      <c r="K67" s="69" t="s">
        <v>65</v>
      </c>
      <c r="L67" s="70">
        <f>L59+L51</f>
        <v>96560</v>
      </c>
      <c r="M67" s="71" t="s">
        <v>65</v>
      </c>
      <c r="N67" s="72">
        <f>N65+N57+N54</f>
        <v>207537</v>
      </c>
      <c r="O67" s="104">
        <f>O65+O62+O60+O59+O57+O54+O51</f>
        <v>385702</v>
      </c>
      <c r="P67" s="74"/>
      <c r="Q67" s="75" t="s">
        <v>65</v>
      </c>
      <c r="R67" s="76">
        <f>R58+R63+R54+R52</f>
        <v>271790</v>
      </c>
      <c r="S67" s="76" t="s">
        <v>65</v>
      </c>
      <c r="T67" s="76">
        <f>T58+T63+T55+T52</f>
        <v>259284</v>
      </c>
      <c r="U67" s="76" t="s">
        <v>65</v>
      </c>
      <c r="V67" s="76">
        <f>V58+V63+V55+V52</f>
        <v>259299</v>
      </c>
      <c r="W67" s="76">
        <f>V67+T67+R67</f>
        <v>790373</v>
      </c>
      <c r="X67" s="76">
        <f>W67+O67</f>
        <v>1176075</v>
      </c>
    </row>
    <row r="68" spans="1:24" ht="17.25" hidden="1" customHeight="1" x14ac:dyDescent="0.25">
      <c r="I68" s="194" t="s">
        <v>170</v>
      </c>
      <c r="J68" s="195"/>
      <c r="K68" s="195"/>
      <c r="L68" s="207"/>
      <c r="N68" s="45"/>
      <c r="O68" s="45"/>
    </row>
    <row r="69" spans="1:24" hidden="1" x14ac:dyDescent="0.25">
      <c r="A69" t="s">
        <v>174</v>
      </c>
    </row>
    <row r="70" spans="1:24" ht="15.75" x14ac:dyDescent="0.25">
      <c r="A70" s="237" t="s">
        <v>189</v>
      </c>
      <c r="B70" s="238"/>
      <c r="C70" s="238"/>
      <c r="D70" s="239"/>
      <c r="E70" s="114" t="s">
        <v>65</v>
      </c>
      <c r="F70" s="114" t="s">
        <v>65</v>
      </c>
      <c r="G70" s="114" t="s">
        <v>65</v>
      </c>
      <c r="H70" s="68" t="s">
        <v>65</v>
      </c>
      <c r="I70" s="69" t="s">
        <v>65</v>
      </c>
      <c r="J70" s="70">
        <f>J62+J60+J59+J51</f>
        <v>81605</v>
      </c>
      <c r="K70" s="69" t="s">
        <v>65</v>
      </c>
      <c r="L70" s="70">
        <f>L59+L51</f>
        <v>96560</v>
      </c>
      <c r="M70" s="71" t="s">
        <v>65</v>
      </c>
      <c r="N70" s="72">
        <f>N65+N57+N54</f>
        <v>207537</v>
      </c>
      <c r="O70" s="104">
        <f>O65+O62+O60+O59+O57+O54+O51</f>
        <v>385702</v>
      </c>
      <c r="P70" s="74"/>
      <c r="Q70" s="75" t="s">
        <v>65</v>
      </c>
      <c r="R70" s="76">
        <f>R54</f>
        <v>173420</v>
      </c>
      <c r="S70" s="76" t="s">
        <v>65</v>
      </c>
      <c r="T70" s="76" t="s">
        <v>130</v>
      </c>
      <c r="U70" s="76" t="s">
        <v>65</v>
      </c>
      <c r="V70" s="76" t="s">
        <v>130</v>
      </c>
      <c r="W70" s="76">
        <f>W54</f>
        <v>173420</v>
      </c>
      <c r="X70" s="76">
        <f>W70+O70</f>
        <v>559122</v>
      </c>
    </row>
    <row r="71" spans="1:24" ht="15.75" x14ac:dyDescent="0.25">
      <c r="A71" s="237" t="s">
        <v>190</v>
      </c>
      <c r="B71" s="238"/>
      <c r="C71" s="238"/>
      <c r="D71" s="239"/>
      <c r="E71" s="114" t="s">
        <v>65</v>
      </c>
      <c r="F71" s="114" t="s">
        <v>65</v>
      </c>
      <c r="G71" s="114" t="s">
        <v>65</v>
      </c>
      <c r="H71" s="68" t="s">
        <v>65</v>
      </c>
      <c r="I71" s="69" t="s">
        <v>65</v>
      </c>
      <c r="J71" s="70" t="s">
        <v>130</v>
      </c>
      <c r="K71" s="69" t="s">
        <v>65</v>
      </c>
      <c r="L71" s="70" t="s">
        <v>130</v>
      </c>
      <c r="M71" s="71" t="s">
        <v>65</v>
      </c>
      <c r="N71" s="72" t="s">
        <v>130</v>
      </c>
      <c r="O71" s="104" t="s">
        <v>130</v>
      </c>
      <c r="P71" s="74"/>
      <c r="Q71" s="75" t="s">
        <v>65</v>
      </c>
      <c r="R71" s="76">
        <f>R63+R58+R52</f>
        <v>98370</v>
      </c>
      <c r="S71" s="76" t="s">
        <v>65</v>
      </c>
      <c r="T71" s="76">
        <f>T63+T58+T55+T52</f>
        <v>259284</v>
      </c>
      <c r="U71" s="76" t="s">
        <v>65</v>
      </c>
      <c r="V71" s="76">
        <f>V63+V58+V55+V52</f>
        <v>259299</v>
      </c>
      <c r="W71" s="76">
        <f>W63+W58+W55+W52</f>
        <v>616953</v>
      </c>
      <c r="X71" s="76">
        <f>W71</f>
        <v>616953</v>
      </c>
    </row>
    <row r="73" spans="1:24" ht="15.75" x14ac:dyDescent="0.25">
      <c r="A73" s="240" t="s">
        <v>185</v>
      </c>
      <c r="B73" s="240"/>
      <c r="C73" s="240"/>
      <c r="D73" s="240"/>
      <c r="E73" s="98"/>
    </row>
    <row r="74" spans="1:24" s="96" customFormat="1" ht="15.75" x14ac:dyDescent="0.25">
      <c r="A74" s="240" t="s">
        <v>186</v>
      </c>
      <c r="B74" s="240"/>
      <c r="C74" s="240"/>
      <c r="D74" s="240"/>
      <c r="E74" s="98"/>
      <c r="X74" s="97"/>
    </row>
    <row r="75" spans="1:24" ht="15" customHeight="1" x14ac:dyDescent="0.25">
      <c r="A75" s="236" t="s">
        <v>188</v>
      </c>
      <c r="B75" s="236"/>
      <c r="C75" s="236"/>
      <c r="D75" s="236"/>
      <c r="E75" s="236"/>
      <c r="F75" s="236"/>
      <c r="G75" s="236"/>
      <c r="H75" s="236"/>
      <c r="I75" s="236"/>
    </row>
    <row r="76" spans="1:24" ht="35.25" customHeight="1" x14ac:dyDescent="0.25">
      <c r="A76" s="236"/>
      <c r="B76" s="236"/>
      <c r="C76" s="236"/>
      <c r="D76" s="236"/>
      <c r="E76" s="236"/>
      <c r="F76" s="236"/>
      <c r="G76" s="236"/>
      <c r="H76" s="236"/>
      <c r="I76" s="236"/>
    </row>
    <row r="77" spans="1:24" ht="30" customHeight="1" x14ac:dyDescent="0.25">
      <c r="A77" s="107"/>
      <c r="B77" s="107"/>
      <c r="C77" s="107"/>
      <c r="D77" s="107"/>
      <c r="E77" s="107"/>
      <c r="F77" s="107"/>
      <c r="G77" s="107"/>
      <c r="H77" s="107"/>
    </row>
  </sheetData>
  <mergeCells count="51">
    <mergeCell ref="A75:I76"/>
    <mergeCell ref="A67:D67"/>
    <mergeCell ref="I68:L68"/>
    <mergeCell ref="A70:D70"/>
    <mergeCell ref="A71:D71"/>
    <mergeCell ref="A73:D73"/>
    <mergeCell ref="A74:D74"/>
    <mergeCell ref="X48:X49"/>
    <mergeCell ref="H50:H52"/>
    <mergeCell ref="H53:H55"/>
    <mergeCell ref="H56:H58"/>
    <mergeCell ref="H61:H63"/>
    <mergeCell ref="U48:V48"/>
    <mergeCell ref="W48:W49"/>
    <mergeCell ref="H64:H66"/>
    <mergeCell ref="O48:O49"/>
    <mergeCell ref="P48:P49"/>
    <mergeCell ref="Q48:R48"/>
    <mergeCell ref="S48:T48"/>
    <mergeCell ref="M48:N48"/>
    <mergeCell ref="F48:F49"/>
    <mergeCell ref="G48:G49"/>
    <mergeCell ref="H48:H49"/>
    <mergeCell ref="I48:J48"/>
    <mergeCell ref="K48:L48"/>
    <mergeCell ref="A36:A38"/>
    <mergeCell ref="A40:A41"/>
    <mergeCell ref="A42:A45"/>
    <mergeCell ref="A46:D46"/>
    <mergeCell ref="A47:V47"/>
    <mergeCell ref="A48:A49"/>
    <mergeCell ref="B48:B49"/>
    <mergeCell ref="C48:C49"/>
    <mergeCell ref="D48:D49"/>
    <mergeCell ref="E48:E49"/>
    <mergeCell ref="A30:A34"/>
    <mergeCell ref="A2:V3"/>
    <mergeCell ref="A4:N4"/>
    <mergeCell ref="A5:A6"/>
    <mergeCell ref="B5:B6"/>
    <mergeCell ref="C5:C6"/>
    <mergeCell ref="D5:D6"/>
    <mergeCell ref="I5:J5"/>
    <mergeCell ref="K5:L5"/>
    <mergeCell ref="M5:N5"/>
    <mergeCell ref="P5:P6"/>
    <mergeCell ref="A8:A9"/>
    <mergeCell ref="A11:A13"/>
    <mergeCell ref="A15:A18"/>
    <mergeCell ref="A20:A24"/>
    <mergeCell ref="A26:A29"/>
  </mergeCells>
  <pageMargins left="0.25" right="0.25" top="0.75" bottom="0.75" header="0.3" footer="0.3"/>
  <pageSetup paperSize="8" scale="74" fitToHeight="0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2:J77"/>
  <sheetViews>
    <sheetView topLeftCell="A47" workbookViewId="0">
      <selection activeCell="A53" sqref="A53:XFD55"/>
    </sheetView>
  </sheetViews>
  <sheetFormatPr defaultRowHeight="15" x14ac:dyDescent="0.25"/>
  <cols>
    <col min="2" max="3" width="0" hidden="1" customWidth="1"/>
    <col min="4" max="4" width="43.28515625" customWidth="1"/>
    <col min="5" max="6" width="14.140625" customWidth="1"/>
    <col min="7" max="7" width="13.42578125" customWidth="1"/>
    <col min="8" max="8" width="16" customWidth="1"/>
    <col min="10" max="10" width="13.5703125" bestFit="1" customWidth="1"/>
  </cols>
  <sheetData>
    <row r="2" spans="1:10" ht="15" customHeight="1" x14ac:dyDescent="0.25">
      <c r="A2" s="199" t="s">
        <v>138</v>
      </c>
      <c r="B2" s="199"/>
      <c r="C2" s="199"/>
      <c r="D2" s="199"/>
      <c r="E2" s="199"/>
      <c r="F2" s="199"/>
      <c r="G2" s="199"/>
      <c r="H2" s="199"/>
      <c r="I2" s="199"/>
      <c r="J2" s="199"/>
    </row>
    <row r="3" spans="1:10" ht="65.25" customHeight="1" x14ac:dyDescent="0.25">
      <c r="A3" s="199"/>
      <c r="B3" s="199"/>
      <c r="C3" s="199"/>
      <c r="D3" s="199"/>
      <c r="E3" s="199"/>
      <c r="F3" s="199"/>
      <c r="G3" s="199"/>
      <c r="H3" s="199"/>
      <c r="I3" s="199"/>
      <c r="J3" s="199"/>
    </row>
    <row r="4" spans="1:10" ht="15" hidden="1" customHeight="1" x14ac:dyDescent="0.25">
      <c r="A4" s="185" t="s">
        <v>115</v>
      </c>
      <c r="B4" s="185"/>
      <c r="C4" s="185"/>
      <c r="D4" s="185"/>
      <c r="E4" s="185"/>
      <c r="F4" s="185"/>
      <c r="G4" s="185"/>
      <c r="H4" s="185"/>
      <c r="I4" s="185"/>
      <c r="J4" s="185"/>
    </row>
    <row r="5" spans="1:10" hidden="1" x14ac:dyDescent="0.25">
      <c r="A5" s="178" t="s">
        <v>5</v>
      </c>
      <c r="B5" s="180" t="s">
        <v>66</v>
      </c>
      <c r="C5" s="180" t="s">
        <v>67</v>
      </c>
      <c r="D5" s="178" t="s">
        <v>22</v>
      </c>
      <c r="E5" s="10"/>
      <c r="F5" s="10"/>
      <c r="G5" s="10"/>
      <c r="H5" s="10"/>
      <c r="I5" s="178" t="s">
        <v>23</v>
      </c>
      <c r="J5" s="179"/>
    </row>
    <row r="6" spans="1:10" hidden="1" x14ac:dyDescent="0.25">
      <c r="A6" s="179"/>
      <c r="B6" s="181"/>
      <c r="C6" s="181"/>
      <c r="D6" s="179"/>
      <c r="E6" s="42"/>
      <c r="F6" s="42"/>
      <c r="G6" s="42"/>
      <c r="H6" s="42"/>
      <c r="I6" s="10" t="s">
        <v>27</v>
      </c>
      <c r="J6" s="10" t="s">
        <v>29</v>
      </c>
    </row>
    <row r="7" spans="1:10" ht="15.75" hidden="1" x14ac:dyDescent="0.25">
      <c r="A7" s="35">
        <v>1</v>
      </c>
      <c r="B7" s="35">
        <v>241</v>
      </c>
      <c r="C7" s="35">
        <v>611</v>
      </c>
      <c r="D7" s="22" t="s">
        <v>73</v>
      </c>
      <c r="E7" s="22"/>
      <c r="F7" s="22"/>
      <c r="G7" s="22"/>
      <c r="H7" s="22"/>
      <c r="I7" s="17"/>
      <c r="J7" s="27">
        <v>9066792</v>
      </c>
    </row>
    <row r="8" spans="1:10" ht="25.5" hidden="1" x14ac:dyDescent="0.25">
      <c r="A8" s="186">
        <v>2</v>
      </c>
      <c r="B8" s="35">
        <v>241</v>
      </c>
      <c r="C8" s="35">
        <v>611</v>
      </c>
      <c r="D8" s="23" t="s">
        <v>74</v>
      </c>
      <c r="E8" s="23"/>
      <c r="F8" s="23"/>
      <c r="G8" s="23"/>
      <c r="H8" s="23"/>
      <c r="I8" s="17"/>
      <c r="J8" s="27">
        <v>5315016</v>
      </c>
    </row>
    <row r="9" spans="1:10" ht="38.25" hidden="1" x14ac:dyDescent="0.25">
      <c r="A9" s="187"/>
      <c r="B9" s="35">
        <v>241</v>
      </c>
      <c r="C9" s="35">
        <v>611</v>
      </c>
      <c r="D9" s="24" t="s">
        <v>75</v>
      </c>
      <c r="E9" s="24"/>
      <c r="F9" s="24"/>
      <c r="G9" s="24"/>
      <c r="H9" s="24"/>
      <c r="I9" s="17"/>
      <c r="J9" s="28">
        <v>3751776</v>
      </c>
    </row>
    <row r="10" spans="1:10" ht="15.75" hidden="1" x14ac:dyDescent="0.25">
      <c r="A10" s="35">
        <v>3</v>
      </c>
      <c r="B10" s="35">
        <v>241</v>
      </c>
      <c r="C10" s="35">
        <v>611</v>
      </c>
      <c r="D10" s="21" t="s">
        <v>76</v>
      </c>
      <c r="E10" s="21"/>
      <c r="F10" s="21"/>
      <c r="G10" s="21"/>
      <c r="H10" s="21"/>
      <c r="I10" s="17"/>
      <c r="J10" s="27">
        <v>0</v>
      </c>
    </row>
    <row r="11" spans="1:10" ht="31.5" hidden="1" x14ac:dyDescent="0.25">
      <c r="A11" s="186">
        <v>4</v>
      </c>
      <c r="B11" s="35">
        <v>241</v>
      </c>
      <c r="C11" s="35">
        <v>611</v>
      </c>
      <c r="D11" s="21" t="s">
        <v>77</v>
      </c>
      <c r="E11" s="21"/>
      <c r="F11" s="21"/>
      <c r="G11" s="21"/>
      <c r="H11" s="21"/>
      <c r="I11" s="17"/>
      <c r="J11" s="27">
        <v>2738171.18</v>
      </c>
    </row>
    <row r="12" spans="1:10" ht="25.5" hidden="1" x14ac:dyDescent="0.25">
      <c r="A12" s="188"/>
      <c r="B12" s="35">
        <v>241</v>
      </c>
      <c r="C12" s="35">
        <v>611</v>
      </c>
      <c r="D12" s="23" t="s">
        <v>74</v>
      </c>
      <c r="E12" s="23"/>
      <c r="F12" s="23"/>
      <c r="G12" s="23"/>
      <c r="H12" s="23"/>
      <c r="I12" s="17"/>
      <c r="J12" s="27">
        <v>1605134.83</v>
      </c>
    </row>
    <row r="13" spans="1:10" ht="38.25" hidden="1" x14ac:dyDescent="0.25">
      <c r="A13" s="187"/>
      <c r="B13" s="35">
        <v>241</v>
      </c>
      <c r="C13" s="35">
        <v>611</v>
      </c>
      <c r="D13" s="24" t="s">
        <v>78</v>
      </c>
      <c r="E13" s="24"/>
      <c r="F13" s="24"/>
      <c r="G13" s="24"/>
      <c r="H13" s="24"/>
      <c r="I13" s="17"/>
      <c r="J13" s="27">
        <v>1133036.3500000001</v>
      </c>
    </row>
    <row r="14" spans="1:10" ht="31.5" hidden="1" x14ac:dyDescent="0.25">
      <c r="A14" s="35">
        <v>5</v>
      </c>
      <c r="B14" s="35">
        <v>241</v>
      </c>
      <c r="C14" s="35">
        <v>611</v>
      </c>
      <c r="D14" s="21" t="s">
        <v>79</v>
      </c>
      <c r="E14" s="21"/>
      <c r="F14" s="21"/>
      <c r="G14" s="21"/>
      <c r="H14" s="21"/>
      <c r="I14" s="17"/>
      <c r="J14" s="27">
        <v>820116</v>
      </c>
    </row>
    <row r="15" spans="1:10" ht="15.75" hidden="1" x14ac:dyDescent="0.25">
      <c r="A15" s="186">
        <v>6</v>
      </c>
      <c r="B15" s="35">
        <v>241</v>
      </c>
      <c r="C15" s="35">
        <v>611</v>
      </c>
      <c r="D15" s="21" t="s">
        <v>80</v>
      </c>
      <c r="E15" s="21"/>
      <c r="F15" s="21"/>
      <c r="G15" s="21"/>
      <c r="H15" s="21"/>
      <c r="I15" s="17"/>
      <c r="J15" s="27">
        <v>95023</v>
      </c>
    </row>
    <row r="16" spans="1:10" ht="25.5" hidden="1" x14ac:dyDescent="0.25">
      <c r="A16" s="188"/>
      <c r="B16" s="35">
        <v>241</v>
      </c>
      <c r="C16" s="35">
        <v>611</v>
      </c>
      <c r="D16" s="23" t="s">
        <v>81</v>
      </c>
      <c r="E16" s="23"/>
      <c r="F16" s="23"/>
      <c r="G16" s="23"/>
      <c r="H16" s="23"/>
      <c r="I16" s="17"/>
      <c r="J16" s="29">
        <v>15576</v>
      </c>
    </row>
    <row r="17" spans="1:10" hidden="1" x14ac:dyDescent="0.25">
      <c r="A17" s="188"/>
      <c r="B17" s="35">
        <v>241</v>
      </c>
      <c r="C17" s="35">
        <v>611</v>
      </c>
      <c r="D17" s="23" t="s">
        <v>82</v>
      </c>
      <c r="E17" s="23"/>
      <c r="F17" s="23"/>
      <c r="G17" s="23"/>
      <c r="H17" s="23"/>
      <c r="I17" s="17"/>
      <c r="J17" s="29">
        <v>13087</v>
      </c>
    </row>
    <row r="18" spans="1:10" hidden="1" x14ac:dyDescent="0.25">
      <c r="A18" s="187"/>
      <c r="B18" s="35">
        <v>241</v>
      </c>
      <c r="C18" s="35">
        <v>611</v>
      </c>
      <c r="D18" s="23" t="s">
        <v>83</v>
      </c>
      <c r="E18" s="23"/>
      <c r="F18" s="23"/>
      <c r="G18" s="23"/>
      <c r="H18" s="23"/>
      <c r="I18" s="17"/>
      <c r="J18" s="30">
        <v>66360</v>
      </c>
    </row>
    <row r="19" spans="1:10" ht="31.5" hidden="1" x14ac:dyDescent="0.25">
      <c r="A19" s="35">
        <v>7</v>
      </c>
      <c r="B19" s="35">
        <v>241</v>
      </c>
      <c r="C19" s="35">
        <v>611</v>
      </c>
      <c r="D19" s="21" t="s">
        <v>84</v>
      </c>
      <c r="E19" s="21"/>
      <c r="F19" s="21"/>
      <c r="G19" s="21"/>
      <c r="H19" s="21"/>
      <c r="I19" s="17"/>
      <c r="J19" s="27">
        <v>0</v>
      </c>
    </row>
    <row r="20" spans="1:10" ht="31.5" hidden="1" x14ac:dyDescent="0.25">
      <c r="A20" s="186">
        <v>8</v>
      </c>
      <c r="B20" s="35">
        <v>241</v>
      </c>
      <c r="C20" s="35">
        <v>611</v>
      </c>
      <c r="D20" s="21" t="s">
        <v>85</v>
      </c>
      <c r="E20" s="21"/>
      <c r="F20" s="21"/>
      <c r="G20" s="21"/>
      <c r="H20" s="21"/>
      <c r="I20" s="17"/>
      <c r="J20" s="27">
        <v>440163</v>
      </c>
    </row>
    <row r="21" spans="1:10" hidden="1" x14ac:dyDescent="0.25">
      <c r="A21" s="188"/>
      <c r="B21" s="35">
        <v>241</v>
      </c>
      <c r="C21" s="35">
        <v>611</v>
      </c>
      <c r="D21" s="23" t="s">
        <v>86</v>
      </c>
      <c r="E21" s="23"/>
      <c r="F21" s="23"/>
      <c r="G21" s="23"/>
      <c r="H21" s="23"/>
      <c r="I21" s="17"/>
      <c r="J21" s="29">
        <v>52814</v>
      </c>
    </row>
    <row r="22" spans="1:10" hidden="1" x14ac:dyDescent="0.25">
      <c r="A22" s="188"/>
      <c r="B22" s="35">
        <v>241</v>
      </c>
      <c r="C22" s="35">
        <v>611</v>
      </c>
      <c r="D22" s="23" t="s">
        <v>87</v>
      </c>
      <c r="E22" s="23"/>
      <c r="F22" s="23"/>
      <c r="G22" s="23"/>
      <c r="H22" s="23"/>
      <c r="I22" s="17"/>
      <c r="J22" s="29">
        <v>380940</v>
      </c>
    </row>
    <row r="23" spans="1:10" hidden="1" x14ac:dyDescent="0.25">
      <c r="A23" s="188"/>
      <c r="B23" s="35">
        <v>241</v>
      </c>
      <c r="C23" s="35">
        <v>611</v>
      </c>
      <c r="D23" s="23" t="s">
        <v>88</v>
      </c>
      <c r="E23" s="23"/>
      <c r="F23" s="23"/>
      <c r="G23" s="23"/>
      <c r="H23" s="23"/>
      <c r="I23" s="17"/>
      <c r="J23" s="29">
        <v>3755</v>
      </c>
    </row>
    <row r="24" spans="1:10" ht="102" hidden="1" x14ac:dyDescent="0.25">
      <c r="A24" s="187"/>
      <c r="B24" s="35">
        <v>241</v>
      </c>
      <c r="C24" s="35">
        <v>611</v>
      </c>
      <c r="D24" s="24" t="s">
        <v>89</v>
      </c>
      <c r="E24" s="24"/>
      <c r="F24" s="24"/>
      <c r="G24" s="24"/>
      <c r="H24" s="24"/>
      <c r="I24" s="17"/>
      <c r="J24" s="31">
        <v>2654</v>
      </c>
    </row>
    <row r="25" spans="1:10" ht="31.5" hidden="1" x14ac:dyDescent="0.25">
      <c r="A25" s="35">
        <v>9</v>
      </c>
      <c r="B25" s="35">
        <v>241</v>
      </c>
      <c r="C25" s="35">
        <v>611</v>
      </c>
      <c r="D25" s="21" t="s">
        <v>90</v>
      </c>
      <c r="E25" s="21"/>
      <c r="F25" s="21"/>
      <c r="G25" s="21"/>
      <c r="H25" s="21"/>
      <c r="I25" s="17"/>
      <c r="J25" s="27">
        <v>0</v>
      </c>
    </row>
    <row r="26" spans="1:10" ht="47.25" hidden="1" x14ac:dyDescent="0.25">
      <c r="A26" s="186">
        <v>10</v>
      </c>
      <c r="B26" s="35">
        <v>241</v>
      </c>
      <c r="C26" s="35">
        <v>611</v>
      </c>
      <c r="D26" s="22" t="s">
        <v>91</v>
      </c>
      <c r="E26" s="22"/>
      <c r="F26" s="22"/>
      <c r="G26" s="22"/>
      <c r="H26" s="22"/>
      <c r="I26" s="17"/>
      <c r="J26" s="32">
        <v>98000</v>
      </c>
    </row>
    <row r="27" spans="1:10" ht="78.75" hidden="1" x14ac:dyDescent="0.25">
      <c r="A27" s="188"/>
      <c r="B27" s="35">
        <v>241</v>
      </c>
      <c r="C27" s="35">
        <v>611</v>
      </c>
      <c r="D27" s="21" t="s">
        <v>92</v>
      </c>
      <c r="E27" s="21"/>
      <c r="F27" s="21"/>
      <c r="G27" s="21"/>
      <c r="H27" s="21"/>
      <c r="I27" s="17"/>
      <c r="J27" s="27">
        <v>98000</v>
      </c>
    </row>
    <row r="28" spans="1:10" ht="38.25" hidden="1" x14ac:dyDescent="0.25">
      <c r="A28" s="188"/>
      <c r="B28" s="35">
        <v>241</v>
      </c>
      <c r="C28" s="35">
        <v>611</v>
      </c>
      <c r="D28" s="25" t="s">
        <v>93</v>
      </c>
      <c r="E28" s="25"/>
      <c r="F28" s="25"/>
      <c r="G28" s="25"/>
      <c r="H28" s="25"/>
      <c r="I28" s="17"/>
      <c r="J28" s="29">
        <v>50000</v>
      </c>
    </row>
    <row r="29" spans="1:10" ht="25.5" hidden="1" x14ac:dyDescent="0.25">
      <c r="A29" s="187"/>
      <c r="B29" s="35">
        <v>241</v>
      </c>
      <c r="C29" s="35">
        <v>611</v>
      </c>
      <c r="D29" s="26" t="s">
        <v>94</v>
      </c>
      <c r="E29" s="26"/>
      <c r="F29" s="26"/>
      <c r="G29" s="26"/>
      <c r="H29" s="26"/>
      <c r="I29" s="17"/>
      <c r="J29" s="30">
        <v>48000</v>
      </c>
    </row>
    <row r="30" spans="1:10" ht="31.5" hidden="1" x14ac:dyDescent="0.25">
      <c r="A30" s="186">
        <v>11</v>
      </c>
      <c r="B30" s="35">
        <v>241</v>
      </c>
      <c r="C30" s="35">
        <v>611</v>
      </c>
      <c r="D30" s="21" t="s">
        <v>95</v>
      </c>
      <c r="E30" s="21"/>
      <c r="F30" s="21"/>
      <c r="G30" s="21"/>
      <c r="H30" s="21"/>
      <c r="I30" s="17"/>
      <c r="J30" s="27">
        <v>186930</v>
      </c>
    </row>
    <row r="31" spans="1:10" ht="47.25" hidden="1" x14ac:dyDescent="0.25">
      <c r="A31" s="188"/>
      <c r="B31" s="35">
        <v>241</v>
      </c>
      <c r="C31" s="35">
        <v>611</v>
      </c>
      <c r="D31" s="21" t="s">
        <v>96</v>
      </c>
      <c r="E31" s="21"/>
      <c r="F31" s="21"/>
      <c r="G31" s="21"/>
      <c r="H31" s="21"/>
      <c r="I31" s="17"/>
      <c r="J31" s="27">
        <v>186930</v>
      </c>
    </row>
    <row r="32" spans="1:10" ht="25.5" hidden="1" x14ac:dyDescent="0.25">
      <c r="A32" s="188"/>
      <c r="B32" s="35">
        <v>241</v>
      </c>
      <c r="C32" s="35">
        <v>611</v>
      </c>
      <c r="D32" s="23" t="s">
        <v>97</v>
      </c>
      <c r="E32" s="23"/>
      <c r="F32" s="23"/>
      <c r="G32" s="23"/>
      <c r="H32" s="23"/>
      <c r="I32" s="17"/>
      <c r="J32" s="33">
        <v>73080</v>
      </c>
    </row>
    <row r="33" spans="1:10" ht="38.25" hidden="1" x14ac:dyDescent="0.25">
      <c r="A33" s="188"/>
      <c r="B33" s="35">
        <v>241</v>
      </c>
      <c r="C33" s="35">
        <v>611</v>
      </c>
      <c r="D33" s="23" t="s">
        <v>98</v>
      </c>
      <c r="E33" s="23"/>
      <c r="F33" s="23"/>
      <c r="G33" s="23"/>
      <c r="H33" s="23"/>
      <c r="I33" s="17"/>
      <c r="J33" s="33">
        <v>13850</v>
      </c>
    </row>
    <row r="34" spans="1:10" ht="38.25" hidden="1" x14ac:dyDescent="0.25">
      <c r="A34" s="187"/>
      <c r="B34" s="35">
        <v>241</v>
      </c>
      <c r="C34" s="35">
        <v>611</v>
      </c>
      <c r="D34" s="23" t="s">
        <v>99</v>
      </c>
      <c r="E34" s="23"/>
      <c r="F34" s="23"/>
      <c r="G34" s="23"/>
      <c r="H34" s="23"/>
      <c r="I34" s="17"/>
      <c r="J34" s="33">
        <v>100000</v>
      </c>
    </row>
    <row r="35" spans="1:10" ht="31.5" hidden="1" x14ac:dyDescent="0.25">
      <c r="A35" s="35">
        <v>12</v>
      </c>
      <c r="B35" s="35">
        <v>241</v>
      </c>
      <c r="C35" s="35">
        <v>611</v>
      </c>
      <c r="D35" s="21" t="s">
        <v>100</v>
      </c>
      <c r="E35" s="21"/>
      <c r="F35" s="21"/>
      <c r="G35" s="21"/>
      <c r="H35" s="21"/>
      <c r="I35" s="17"/>
      <c r="J35" s="27">
        <v>674927.04</v>
      </c>
    </row>
    <row r="36" spans="1:10" ht="63" hidden="1" x14ac:dyDescent="0.25">
      <c r="A36" s="186">
        <v>13</v>
      </c>
      <c r="B36" s="35">
        <v>241</v>
      </c>
      <c r="C36" s="35">
        <v>611</v>
      </c>
      <c r="D36" s="21" t="s">
        <v>101</v>
      </c>
      <c r="E36" s="21"/>
      <c r="F36" s="21"/>
      <c r="G36" s="21"/>
      <c r="H36" s="21"/>
      <c r="I36" s="17"/>
      <c r="J36" s="27">
        <v>674927.04</v>
      </c>
    </row>
    <row r="37" spans="1:10" hidden="1" x14ac:dyDescent="0.25">
      <c r="A37" s="188"/>
      <c r="B37" s="35">
        <v>241</v>
      </c>
      <c r="C37" s="35">
        <v>611</v>
      </c>
      <c r="D37" s="23" t="s">
        <v>102</v>
      </c>
      <c r="E37" s="23"/>
      <c r="F37" s="23"/>
      <c r="G37" s="23"/>
      <c r="H37" s="23"/>
      <c r="I37" s="17"/>
      <c r="J37" s="33">
        <v>9936.56</v>
      </c>
    </row>
    <row r="38" spans="1:10" hidden="1" x14ac:dyDescent="0.25">
      <c r="A38" s="187"/>
      <c r="B38" s="35">
        <v>241</v>
      </c>
      <c r="C38" s="35">
        <v>611</v>
      </c>
      <c r="D38" s="23" t="s">
        <v>103</v>
      </c>
      <c r="E38" s="23"/>
      <c r="F38" s="23"/>
      <c r="G38" s="23"/>
      <c r="H38" s="23"/>
      <c r="I38" s="17"/>
      <c r="J38" s="33">
        <v>664990.48</v>
      </c>
    </row>
    <row r="39" spans="1:10" ht="15.75" hidden="1" x14ac:dyDescent="0.25">
      <c r="A39" s="35">
        <v>14</v>
      </c>
      <c r="B39" s="35">
        <v>241</v>
      </c>
      <c r="C39" s="35">
        <v>611</v>
      </c>
      <c r="D39" s="21" t="s">
        <v>104</v>
      </c>
      <c r="E39" s="21"/>
      <c r="F39" s="21"/>
      <c r="G39" s="21"/>
      <c r="H39" s="21"/>
      <c r="I39" s="17"/>
      <c r="J39" s="27">
        <v>171884</v>
      </c>
    </row>
    <row r="40" spans="1:10" ht="94.5" hidden="1" x14ac:dyDescent="0.25">
      <c r="A40" s="186">
        <v>15</v>
      </c>
      <c r="B40" s="35">
        <v>241</v>
      </c>
      <c r="C40" s="35">
        <v>611</v>
      </c>
      <c r="D40" s="21" t="s">
        <v>105</v>
      </c>
      <c r="E40" s="21"/>
      <c r="F40" s="21"/>
      <c r="G40" s="21"/>
      <c r="H40" s="21"/>
      <c r="I40" s="17"/>
      <c r="J40" s="27">
        <v>50000</v>
      </c>
    </row>
    <row r="41" spans="1:10" ht="31.5" hidden="1" x14ac:dyDescent="0.25">
      <c r="A41" s="187">
        <v>35</v>
      </c>
      <c r="B41" s="35">
        <v>241</v>
      </c>
      <c r="C41" s="35">
        <v>611</v>
      </c>
      <c r="D41" s="21" t="s">
        <v>106</v>
      </c>
      <c r="E41" s="21"/>
      <c r="F41" s="21"/>
      <c r="G41" s="21"/>
      <c r="H41" s="21"/>
      <c r="I41" s="17"/>
      <c r="J41" s="27">
        <v>50000</v>
      </c>
    </row>
    <row r="42" spans="1:10" ht="47.25" hidden="1" x14ac:dyDescent="0.25">
      <c r="A42" s="186">
        <v>16</v>
      </c>
      <c r="B42" s="35">
        <v>241</v>
      </c>
      <c r="C42" s="35">
        <v>611</v>
      </c>
      <c r="D42" s="22" t="s">
        <v>107</v>
      </c>
      <c r="E42" s="22"/>
      <c r="F42" s="22"/>
      <c r="G42" s="22"/>
      <c r="H42" s="22"/>
      <c r="I42" s="17"/>
      <c r="J42" s="32">
        <v>121884</v>
      </c>
    </row>
    <row r="43" spans="1:10" ht="31.5" hidden="1" x14ac:dyDescent="0.25">
      <c r="A43" s="188"/>
      <c r="B43" s="35">
        <v>241</v>
      </c>
      <c r="C43" s="35">
        <v>611</v>
      </c>
      <c r="D43" s="21" t="s">
        <v>108</v>
      </c>
      <c r="E43" s="21"/>
      <c r="F43" s="21"/>
      <c r="G43" s="21"/>
      <c r="H43" s="21"/>
      <c r="I43" s="17"/>
      <c r="J43" s="34">
        <v>89984</v>
      </c>
    </row>
    <row r="44" spans="1:10" ht="31.5" hidden="1" x14ac:dyDescent="0.25">
      <c r="A44" s="188"/>
      <c r="B44" s="35">
        <v>241</v>
      </c>
      <c r="C44" s="35">
        <v>611</v>
      </c>
      <c r="D44" s="21" t="s">
        <v>109</v>
      </c>
      <c r="E44" s="21"/>
      <c r="F44" s="21"/>
      <c r="G44" s="21"/>
      <c r="H44" s="21"/>
      <c r="I44" s="17"/>
      <c r="J44" s="27">
        <v>31900</v>
      </c>
    </row>
    <row r="45" spans="1:10" ht="25.5" hidden="1" x14ac:dyDescent="0.25">
      <c r="A45" s="187"/>
      <c r="B45" s="35">
        <v>241</v>
      </c>
      <c r="C45" s="35">
        <v>611</v>
      </c>
      <c r="D45" s="23" t="s">
        <v>110</v>
      </c>
      <c r="E45" s="23"/>
      <c r="F45" s="23"/>
      <c r="G45" s="23"/>
      <c r="H45" s="23"/>
      <c r="I45" s="17"/>
      <c r="J45" s="33">
        <v>31900</v>
      </c>
    </row>
    <row r="46" spans="1:10" hidden="1" x14ac:dyDescent="0.25">
      <c r="A46" s="182" t="s">
        <v>64</v>
      </c>
      <c r="B46" s="183"/>
      <c r="C46" s="183"/>
      <c r="D46" s="184"/>
      <c r="E46" s="43"/>
      <c r="F46" s="43"/>
      <c r="G46" s="43"/>
      <c r="H46" s="43"/>
      <c r="I46" s="11" t="s">
        <v>65</v>
      </c>
      <c r="J46" s="37">
        <v>13471890.220000001</v>
      </c>
    </row>
    <row r="47" spans="1:10" ht="15" customHeight="1" x14ac:dyDescent="0.25">
      <c r="A47" s="200" t="s">
        <v>184</v>
      </c>
      <c r="B47" s="201"/>
      <c r="C47" s="201"/>
      <c r="D47" s="201"/>
      <c r="E47" s="201"/>
      <c r="F47" s="201"/>
      <c r="G47" s="201"/>
      <c r="H47" s="201"/>
      <c r="I47" s="201"/>
      <c r="J47" s="201"/>
    </row>
    <row r="48" spans="1:10" ht="15" customHeight="1" x14ac:dyDescent="0.25">
      <c r="A48" s="178" t="s">
        <v>5</v>
      </c>
      <c r="B48" s="180" t="s">
        <v>66</v>
      </c>
      <c r="C48" s="180" t="s">
        <v>67</v>
      </c>
      <c r="D48" s="178" t="s">
        <v>175</v>
      </c>
      <c r="E48" s="180" t="s">
        <v>182</v>
      </c>
      <c r="F48" s="180" t="s">
        <v>187</v>
      </c>
      <c r="G48" s="180" t="s">
        <v>191</v>
      </c>
      <c r="H48" s="180" t="s">
        <v>157</v>
      </c>
      <c r="I48" s="178" t="s">
        <v>23</v>
      </c>
      <c r="J48" s="179"/>
    </row>
    <row r="49" spans="1:10" ht="25.5" x14ac:dyDescent="0.25">
      <c r="A49" s="179"/>
      <c r="B49" s="181"/>
      <c r="C49" s="181"/>
      <c r="D49" s="179"/>
      <c r="E49" s="181"/>
      <c r="F49" s="181"/>
      <c r="G49" s="181"/>
      <c r="H49" s="181"/>
      <c r="I49" s="10" t="s">
        <v>27</v>
      </c>
      <c r="J49" s="10" t="s">
        <v>158</v>
      </c>
    </row>
    <row r="50" spans="1:10" s="59" customFormat="1" ht="42.75" x14ac:dyDescent="0.25">
      <c r="A50" s="54" t="s">
        <v>144</v>
      </c>
      <c r="B50" s="54">
        <v>241</v>
      </c>
      <c r="C50" s="54">
        <v>612</v>
      </c>
      <c r="D50" s="6" t="s">
        <v>205</v>
      </c>
      <c r="E50" s="55">
        <f>F50+G50</f>
        <v>2686</v>
      </c>
      <c r="F50" s="55">
        <f>F51+F52</f>
        <v>522</v>
      </c>
      <c r="G50" s="55">
        <f>G51+G52</f>
        <v>2164</v>
      </c>
      <c r="H50" s="202" t="s">
        <v>206</v>
      </c>
      <c r="I50" s="56" t="s">
        <v>130</v>
      </c>
      <c r="J50" s="56" t="s">
        <v>130</v>
      </c>
    </row>
    <row r="51" spans="1:10" s="86" customFormat="1" x14ac:dyDescent="0.25">
      <c r="A51" s="78" t="s">
        <v>141</v>
      </c>
      <c r="B51" s="78"/>
      <c r="C51" s="78"/>
      <c r="D51" s="79" t="s">
        <v>159</v>
      </c>
      <c r="E51" s="80">
        <f t="shared" ref="E51:E58" si="0">F51+G51</f>
        <v>1422</v>
      </c>
      <c r="F51" s="80">
        <v>379</v>
      </c>
      <c r="G51" s="80">
        <f>688+355</f>
        <v>1043</v>
      </c>
      <c r="H51" s="203"/>
      <c r="I51" s="90">
        <v>159</v>
      </c>
      <c r="J51" s="92">
        <f>I51*320</f>
        <v>50880</v>
      </c>
    </row>
    <row r="52" spans="1:10" s="86" customFormat="1" x14ac:dyDescent="0.25">
      <c r="A52" s="78" t="s">
        <v>142</v>
      </c>
      <c r="B52" s="78"/>
      <c r="C52" s="78"/>
      <c r="D52" s="79" t="s">
        <v>160</v>
      </c>
      <c r="E52" s="80">
        <f t="shared" si="0"/>
        <v>1264</v>
      </c>
      <c r="F52" s="80">
        <v>143</v>
      </c>
      <c r="G52" s="80">
        <f>280+280+280+281</f>
        <v>1121</v>
      </c>
      <c r="H52" s="204"/>
      <c r="I52" s="81" t="s">
        <v>130</v>
      </c>
      <c r="J52" s="81" t="s">
        <v>130</v>
      </c>
    </row>
    <row r="53" spans="1:10" s="59" customFormat="1" ht="42.75" x14ac:dyDescent="0.25">
      <c r="A53" s="54" t="s">
        <v>143</v>
      </c>
      <c r="B53" s="54">
        <v>241</v>
      </c>
      <c r="C53" s="54">
        <v>612</v>
      </c>
      <c r="D53" s="6" t="s">
        <v>155</v>
      </c>
      <c r="E53" s="55">
        <f t="shared" si="0"/>
        <v>2686</v>
      </c>
      <c r="F53" s="55">
        <f>F54+F55</f>
        <v>114</v>
      </c>
      <c r="G53" s="55">
        <f>G54+G55</f>
        <v>2572</v>
      </c>
      <c r="H53" s="202">
        <v>260</v>
      </c>
      <c r="I53" s="56" t="s">
        <v>130</v>
      </c>
      <c r="J53" s="56" t="s">
        <v>130</v>
      </c>
    </row>
    <row r="54" spans="1:10" s="86" customFormat="1" x14ac:dyDescent="0.25">
      <c r="A54" s="78" t="s">
        <v>146</v>
      </c>
      <c r="B54" s="78"/>
      <c r="C54" s="78"/>
      <c r="D54" s="79" t="s">
        <v>159</v>
      </c>
      <c r="E54" s="80">
        <f t="shared" si="0"/>
        <v>1422</v>
      </c>
      <c r="F54" s="80">
        <v>112</v>
      </c>
      <c r="G54" s="80">
        <f>655+655</f>
        <v>1310</v>
      </c>
      <c r="H54" s="203"/>
      <c r="I54" s="81" t="s">
        <v>130</v>
      </c>
      <c r="J54" s="81" t="s">
        <v>130</v>
      </c>
    </row>
    <row r="55" spans="1:10" s="86" customFormat="1" x14ac:dyDescent="0.25">
      <c r="A55" s="78" t="s">
        <v>147</v>
      </c>
      <c r="B55" s="78"/>
      <c r="C55" s="78"/>
      <c r="D55" s="79" t="s">
        <v>160</v>
      </c>
      <c r="E55" s="80">
        <f t="shared" si="0"/>
        <v>1264</v>
      </c>
      <c r="F55" s="80">
        <v>2</v>
      </c>
      <c r="G55" s="80">
        <f>316+316+315+315</f>
        <v>1262</v>
      </c>
      <c r="H55" s="204"/>
      <c r="I55" s="81" t="s">
        <v>130</v>
      </c>
      <c r="J55" s="81" t="s">
        <v>130</v>
      </c>
    </row>
    <row r="56" spans="1:10" s="59" customFormat="1" ht="48.75" customHeight="1" x14ac:dyDescent="0.25">
      <c r="A56" s="54" t="s">
        <v>145</v>
      </c>
      <c r="B56" s="54"/>
      <c r="C56" s="54"/>
      <c r="D56" s="6" t="s">
        <v>156</v>
      </c>
      <c r="E56" s="55">
        <f>F56+G56</f>
        <v>2686</v>
      </c>
      <c r="F56" s="55">
        <f>F57+F58</f>
        <v>1091</v>
      </c>
      <c r="G56" s="55">
        <f>G57+G58</f>
        <v>1595</v>
      </c>
      <c r="H56" s="202">
        <v>106</v>
      </c>
      <c r="I56" s="56" t="s">
        <v>130</v>
      </c>
      <c r="J56" s="56" t="s">
        <v>130</v>
      </c>
    </row>
    <row r="57" spans="1:10" s="86" customFormat="1" ht="22.5" customHeight="1" x14ac:dyDescent="0.25">
      <c r="A57" s="78" t="s">
        <v>148</v>
      </c>
      <c r="B57" s="78"/>
      <c r="C57" s="78"/>
      <c r="D57" s="79" t="s">
        <v>159</v>
      </c>
      <c r="E57" s="80">
        <f t="shared" si="0"/>
        <v>1422</v>
      </c>
      <c r="F57" s="80">
        <v>1055</v>
      </c>
      <c r="G57" s="80">
        <v>367</v>
      </c>
      <c r="H57" s="203"/>
      <c r="I57" s="81" t="s">
        <v>130</v>
      </c>
      <c r="J57" s="81" t="s">
        <v>130</v>
      </c>
    </row>
    <row r="58" spans="1:10" s="86" customFormat="1" ht="21.75" customHeight="1" x14ac:dyDescent="0.25">
      <c r="A58" s="78" t="s">
        <v>149</v>
      </c>
      <c r="B58" s="78"/>
      <c r="C58" s="78"/>
      <c r="D58" s="79" t="s">
        <v>160</v>
      </c>
      <c r="E58" s="80">
        <f t="shared" si="0"/>
        <v>1264</v>
      </c>
      <c r="F58" s="80">
        <v>36</v>
      </c>
      <c r="G58" s="80">
        <v>1228</v>
      </c>
      <c r="H58" s="204"/>
      <c r="I58" s="81" t="s">
        <v>130</v>
      </c>
      <c r="J58" s="81" t="s">
        <v>130</v>
      </c>
    </row>
    <row r="59" spans="1:10" s="59" customFormat="1" ht="42.75" x14ac:dyDescent="0.25">
      <c r="A59" s="54" t="s">
        <v>150</v>
      </c>
      <c r="B59" s="54">
        <v>241</v>
      </c>
      <c r="C59" s="54">
        <v>612</v>
      </c>
      <c r="D59" s="6" t="s">
        <v>128</v>
      </c>
      <c r="E59" s="55">
        <v>135</v>
      </c>
      <c r="F59" s="55" t="s">
        <v>65</v>
      </c>
      <c r="G59" s="55">
        <v>135</v>
      </c>
      <c r="H59" s="62">
        <v>80</v>
      </c>
      <c r="I59" s="63">
        <v>132</v>
      </c>
      <c r="J59" s="65">
        <f>I59*H59</f>
        <v>10560</v>
      </c>
    </row>
    <row r="60" spans="1:10" s="59" customFormat="1" ht="28.5" x14ac:dyDescent="0.25">
      <c r="A60" s="54" t="s">
        <v>153</v>
      </c>
      <c r="B60" s="54">
        <v>241</v>
      </c>
      <c r="C60" s="54">
        <v>612</v>
      </c>
      <c r="D60" s="6" t="s">
        <v>129</v>
      </c>
      <c r="E60" s="55">
        <v>1181</v>
      </c>
      <c r="F60" s="55" t="s">
        <v>65</v>
      </c>
      <c r="G60" s="55">
        <f>1181-159</f>
        <v>1022</v>
      </c>
      <c r="H60" s="62">
        <v>15</v>
      </c>
      <c r="I60" s="63">
        <v>1022</v>
      </c>
      <c r="J60" s="65">
        <f>H60*I60</f>
        <v>15330</v>
      </c>
    </row>
    <row r="61" spans="1:10" s="59" customFormat="1" ht="48.75" customHeight="1" x14ac:dyDescent="0.25">
      <c r="A61" s="54" t="s">
        <v>154</v>
      </c>
      <c r="B61" s="54">
        <v>241</v>
      </c>
      <c r="C61" s="54">
        <v>612</v>
      </c>
      <c r="D61" s="6" t="s">
        <v>171</v>
      </c>
      <c r="E61" s="55">
        <f>E62+E63</f>
        <v>357</v>
      </c>
      <c r="F61" s="55" t="s">
        <v>65</v>
      </c>
      <c r="G61" s="55">
        <f>G62+G63</f>
        <v>357</v>
      </c>
      <c r="H61" s="202">
        <v>15</v>
      </c>
      <c r="I61" s="56" t="s">
        <v>130</v>
      </c>
      <c r="J61" s="56" t="s">
        <v>130</v>
      </c>
    </row>
    <row r="62" spans="1:10" s="86" customFormat="1" ht="15" customHeight="1" x14ac:dyDescent="0.25">
      <c r="A62" s="78" t="s">
        <v>176</v>
      </c>
      <c r="B62" s="78"/>
      <c r="C62" s="78"/>
      <c r="D62" s="79" t="s">
        <v>159</v>
      </c>
      <c r="E62" s="80">
        <v>242</v>
      </c>
      <c r="F62" s="80" t="s">
        <v>65</v>
      </c>
      <c r="G62" s="80">
        <v>242</v>
      </c>
      <c r="H62" s="203"/>
      <c r="I62" s="90">
        <v>242</v>
      </c>
      <c r="J62" s="92">
        <f>I62*H61</f>
        <v>3630</v>
      </c>
    </row>
    <row r="63" spans="1:10" s="86" customFormat="1" ht="18.75" customHeight="1" x14ac:dyDescent="0.25">
      <c r="A63" s="78" t="s">
        <v>177</v>
      </c>
      <c r="B63" s="78"/>
      <c r="C63" s="78"/>
      <c r="D63" s="79" t="s">
        <v>160</v>
      </c>
      <c r="E63" s="80">
        <v>115</v>
      </c>
      <c r="F63" s="80" t="s">
        <v>65</v>
      </c>
      <c r="G63" s="80">
        <v>115</v>
      </c>
      <c r="H63" s="204"/>
      <c r="I63" s="81" t="s">
        <v>130</v>
      </c>
      <c r="J63" s="81" t="s">
        <v>130</v>
      </c>
    </row>
    <row r="64" spans="1:10" s="59" customFormat="1" ht="48" customHeight="1" x14ac:dyDescent="0.25">
      <c r="A64" s="54" t="s">
        <v>169</v>
      </c>
      <c r="B64" s="54"/>
      <c r="C64" s="54"/>
      <c r="D64" s="6" t="s">
        <v>172</v>
      </c>
      <c r="E64" s="55">
        <v>97</v>
      </c>
      <c r="F64" s="55" t="s">
        <v>65</v>
      </c>
      <c r="G64" s="55">
        <v>97</v>
      </c>
      <c r="H64" s="202">
        <v>15</v>
      </c>
      <c r="I64" s="56" t="s">
        <v>130</v>
      </c>
      <c r="J64" s="56" t="s">
        <v>130</v>
      </c>
    </row>
    <row r="65" spans="1:10" s="86" customFormat="1" ht="18.75" customHeight="1" x14ac:dyDescent="0.25">
      <c r="A65" s="78" t="s">
        <v>178</v>
      </c>
      <c r="B65" s="78"/>
      <c r="C65" s="78"/>
      <c r="D65" s="79" t="s">
        <v>159</v>
      </c>
      <c r="E65" s="80">
        <v>97</v>
      </c>
      <c r="F65" s="80" t="s">
        <v>65</v>
      </c>
      <c r="G65" s="80">
        <v>97</v>
      </c>
      <c r="H65" s="203"/>
      <c r="I65" s="81" t="s">
        <v>173</v>
      </c>
      <c r="J65" s="81" t="s">
        <v>130</v>
      </c>
    </row>
    <row r="66" spans="1:10" s="86" customFormat="1" ht="18.75" customHeight="1" x14ac:dyDescent="0.25">
      <c r="A66" s="78" t="s">
        <v>179</v>
      </c>
      <c r="B66" s="78"/>
      <c r="C66" s="78"/>
      <c r="D66" s="79" t="s">
        <v>160</v>
      </c>
      <c r="E66" s="80" t="s">
        <v>65</v>
      </c>
      <c r="F66" s="80" t="s">
        <v>65</v>
      </c>
      <c r="G66" s="80" t="s">
        <v>65</v>
      </c>
      <c r="H66" s="204"/>
      <c r="I66" s="81" t="s">
        <v>130</v>
      </c>
      <c r="J66" s="81" t="s">
        <v>130</v>
      </c>
    </row>
    <row r="67" spans="1:10" s="77" customFormat="1" ht="15.75" x14ac:dyDescent="0.25">
      <c r="A67" s="191" t="s">
        <v>64</v>
      </c>
      <c r="B67" s="192"/>
      <c r="C67" s="192"/>
      <c r="D67" s="193"/>
      <c r="E67" s="67" t="s">
        <v>65</v>
      </c>
      <c r="F67" s="67" t="s">
        <v>65</v>
      </c>
      <c r="G67" s="67" t="s">
        <v>65</v>
      </c>
      <c r="H67" s="68" t="s">
        <v>65</v>
      </c>
      <c r="I67" s="69" t="s">
        <v>65</v>
      </c>
      <c r="J67" s="70">
        <f>J60+J59+J62+J51</f>
        <v>80400</v>
      </c>
    </row>
    <row r="68" spans="1:10" ht="17.25" hidden="1" customHeight="1" x14ac:dyDescent="0.25">
      <c r="I68" s="194" t="s">
        <v>170</v>
      </c>
      <c r="J68" s="195"/>
    </row>
    <row r="69" spans="1:10" hidden="1" x14ac:dyDescent="0.25">
      <c r="A69" t="s">
        <v>174</v>
      </c>
    </row>
    <row r="70" spans="1:10" ht="15.75" x14ac:dyDescent="0.25">
      <c r="A70" s="237" t="s">
        <v>189</v>
      </c>
      <c r="B70" s="238"/>
      <c r="C70" s="238"/>
      <c r="D70" s="239"/>
      <c r="E70" s="67" t="s">
        <v>65</v>
      </c>
      <c r="F70" s="67" t="s">
        <v>65</v>
      </c>
      <c r="G70" s="67" t="s">
        <v>65</v>
      </c>
      <c r="H70" s="68" t="s">
        <v>65</v>
      </c>
      <c r="I70" s="69" t="s">
        <v>65</v>
      </c>
      <c r="J70" s="70">
        <f>J62+J60+J59+J51</f>
        <v>80400</v>
      </c>
    </row>
    <row r="71" spans="1:10" ht="15.75" x14ac:dyDescent="0.25">
      <c r="A71" s="237" t="s">
        <v>190</v>
      </c>
      <c r="B71" s="238"/>
      <c r="C71" s="238"/>
      <c r="D71" s="239"/>
      <c r="E71" s="67" t="s">
        <v>65</v>
      </c>
      <c r="F71" s="67" t="s">
        <v>65</v>
      </c>
      <c r="G71" s="67" t="s">
        <v>65</v>
      </c>
      <c r="H71" s="68" t="s">
        <v>65</v>
      </c>
      <c r="I71" s="69" t="s">
        <v>65</v>
      </c>
      <c r="J71" s="70" t="s">
        <v>130</v>
      </c>
    </row>
    <row r="73" spans="1:10" ht="15.75" x14ac:dyDescent="0.25">
      <c r="A73" s="240" t="s">
        <v>185</v>
      </c>
      <c r="B73" s="240"/>
      <c r="C73" s="240"/>
      <c r="D73" s="240"/>
      <c r="E73" s="98"/>
    </row>
    <row r="74" spans="1:10" s="96" customFormat="1" ht="15.75" x14ac:dyDescent="0.25">
      <c r="A74" s="240" t="s">
        <v>186</v>
      </c>
      <c r="B74" s="240"/>
      <c r="C74" s="240"/>
      <c r="D74" s="240"/>
      <c r="E74" s="98"/>
    </row>
    <row r="75" spans="1:10" ht="15" customHeight="1" x14ac:dyDescent="0.25">
      <c r="A75" s="236" t="s">
        <v>188</v>
      </c>
      <c r="B75" s="236"/>
      <c r="C75" s="236"/>
      <c r="D75" s="236"/>
      <c r="E75" s="236"/>
      <c r="F75" s="236"/>
      <c r="G75" s="236"/>
      <c r="H75" s="236"/>
      <c r="I75" s="236"/>
    </row>
    <row r="76" spans="1:10" ht="35.25" customHeight="1" x14ac:dyDescent="0.25">
      <c r="A76" s="236"/>
      <c r="B76" s="236"/>
      <c r="C76" s="236"/>
      <c r="D76" s="236"/>
      <c r="E76" s="236"/>
      <c r="F76" s="236"/>
      <c r="G76" s="236"/>
      <c r="H76" s="236"/>
      <c r="I76" s="236"/>
    </row>
    <row r="77" spans="1:10" ht="30" customHeight="1" x14ac:dyDescent="0.25">
      <c r="A77" s="107"/>
      <c r="B77" s="107"/>
      <c r="C77" s="107"/>
      <c r="D77" s="107"/>
      <c r="E77" s="107"/>
      <c r="F77" s="107"/>
      <c r="G77" s="107"/>
      <c r="H77" s="107"/>
    </row>
  </sheetData>
  <mergeCells count="39">
    <mergeCell ref="A2:J3"/>
    <mergeCell ref="A4:J4"/>
    <mergeCell ref="A5:A6"/>
    <mergeCell ref="G48:G49"/>
    <mergeCell ref="H48:H49"/>
    <mergeCell ref="I48:J48"/>
    <mergeCell ref="F48:F49"/>
    <mergeCell ref="A30:A34"/>
    <mergeCell ref="A36:A38"/>
    <mergeCell ref="A40:A41"/>
    <mergeCell ref="A42:A45"/>
    <mergeCell ref="A46:D46"/>
    <mergeCell ref="A47:J47"/>
    <mergeCell ref="A48:A49"/>
    <mergeCell ref="B48:B49"/>
    <mergeCell ref="C48:C49"/>
    <mergeCell ref="A67:D67"/>
    <mergeCell ref="I68:J68"/>
    <mergeCell ref="H50:H52"/>
    <mergeCell ref="H53:H55"/>
    <mergeCell ref="H61:H63"/>
    <mergeCell ref="H64:H66"/>
    <mergeCell ref="H56:H58"/>
    <mergeCell ref="A75:I76"/>
    <mergeCell ref="A73:D73"/>
    <mergeCell ref="B5:B6"/>
    <mergeCell ref="C5:C6"/>
    <mergeCell ref="D5:D6"/>
    <mergeCell ref="I5:J5"/>
    <mergeCell ref="A8:A9"/>
    <mergeCell ref="A11:A13"/>
    <mergeCell ref="A15:A18"/>
    <mergeCell ref="A20:A24"/>
    <mergeCell ref="A26:A29"/>
    <mergeCell ref="D48:D49"/>
    <mergeCell ref="E48:E49"/>
    <mergeCell ref="A70:D70"/>
    <mergeCell ref="A71:D71"/>
    <mergeCell ref="A74:D74"/>
  </mergeCells>
  <pageMargins left="0.25" right="0.25" top="0.75" bottom="0.75" header="0.3" footer="0.3"/>
  <pageSetup paperSize="8" fitToHeight="0" orientation="landscape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AD70"/>
  <sheetViews>
    <sheetView topLeftCell="A49" workbookViewId="0">
      <selection activeCell="G49" sqref="G49:G50"/>
    </sheetView>
  </sheetViews>
  <sheetFormatPr defaultRowHeight="15" x14ac:dyDescent="0.25"/>
  <cols>
    <col min="2" max="3" width="0" hidden="1" customWidth="1"/>
    <col min="4" max="4" width="36.85546875" bestFit="1" customWidth="1"/>
    <col min="5" max="6" width="14.140625" customWidth="1"/>
    <col min="7" max="7" width="13.42578125" customWidth="1"/>
    <col min="8" max="8" width="12.85546875" customWidth="1"/>
    <col min="10" max="10" width="13" customWidth="1"/>
    <col min="11" max="11" width="13.5703125" bestFit="1" customWidth="1"/>
    <col min="13" max="13" width="11.28515625" customWidth="1"/>
    <col min="14" max="14" width="13.5703125" bestFit="1" customWidth="1"/>
    <col min="16" max="16" width="11.5703125" customWidth="1"/>
    <col min="17" max="17" width="13.5703125" bestFit="1" customWidth="1"/>
    <col min="18" max="18" width="13.42578125" customWidth="1"/>
    <col min="19" max="19" width="19.42578125" hidden="1" customWidth="1"/>
    <col min="20" max="20" width="9.140625" customWidth="1"/>
    <col min="22" max="22" width="11.28515625" bestFit="1" customWidth="1"/>
    <col min="25" max="25" width="11.28515625" bestFit="1" customWidth="1"/>
    <col min="28" max="28" width="11.28515625" bestFit="1" customWidth="1"/>
    <col min="29" max="29" width="11.7109375" customWidth="1"/>
    <col min="30" max="30" width="13.7109375" style="59" customWidth="1"/>
  </cols>
  <sheetData>
    <row r="1" spans="1:28" x14ac:dyDescent="0.25">
      <c r="W1" s="244" t="s">
        <v>139</v>
      </c>
      <c r="X1" s="244"/>
      <c r="Y1" s="244"/>
      <c r="Z1" s="244"/>
      <c r="AA1" s="244"/>
      <c r="AB1" s="244"/>
    </row>
    <row r="2" spans="1:28" x14ac:dyDescent="0.25">
      <c r="N2" s="41"/>
      <c r="O2" s="41"/>
      <c r="P2" s="41"/>
      <c r="Q2" s="41"/>
      <c r="R2" s="41"/>
    </row>
    <row r="3" spans="1:28" ht="15" customHeight="1" x14ac:dyDescent="0.25">
      <c r="A3" s="199" t="s">
        <v>138</v>
      </c>
      <c r="B3" s="199"/>
      <c r="C3" s="199"/>
      <c r="D3" s="199"/>
      <c r="E3" s="199"/>
      <c r="F3" s="199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/>
      <c r="T3" s="199"/>
      <c r="U3" s="199"/>
      <c r="V3" s="199"/>
      <c r="W3" s="199"/>
      <c r="X3" s="199"/>
      <c r="Y3" s="199"/>
      <c r="Z3" s="199"/>
      <c r="AA3" s="199"/>
      <c r="AB3" s="199"/>
    </row>
    <row r="4" spans="1:28" ht="65.25" customHeight="1" x14ac:dyDescent="0.25">
      <c r="A4" s="199"/>
      <c r="B4" s="199"/>
      <c r="C4" s="199"/>
      <c r="D4" s="199"/>
      <c r="E4" s="199"/>
      <c r="F4" s="199"/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9"/>
      <c r="U4" s="199"/>
      <c r="V4" s="199"/>
      <c r="W4" s="199"/>
      <c r="X4" s="199"/>
      <c r="Y4" s="199"/>
      <c r="Z4" s="199"/>
      <c r="AA4" s="199"/>
      <c r="AB4" s="199"/>
    </row>
    <row r="5" spans="1:28" ht="15" hidden="1" customHeight="1" x14ac:dyDescent="0.25">
      <c r="A5" s="185" t="s">
        <v>115</v>
      </c>
      <c r="B5" s="185"/>
      <c r="C5" s="185"/>
      <c r="D5" s="185"/>
      <c r="E5" s="185"/>
      <c r="F5" s="185"/>
      <c r="G5" s="185"/>
      <c r="H5" s="185"/>
      <c r="I5" s="185"/>
      <c r="J5" s="185"/>
      <c r="K5" s="185"/>
      <c r="L5" s="185"/>
      <c r="M5" s="185"/>
      <c r="N5" s="185"/>
      <c r="O5" s="185"/>
      <c r="P5" s="185"/>
      <c r="Q5" s="185"/>
      <c r="R5" s="44"/>
      <c r="S5" s="19"/>
    </row>
    <row r="6" spans="1:28" hidden="1" x14ac:dyDescent="0.25">
      <c r="A6" s="178" t="s">
        <v>5</v>
      </c>
      <c r="B6" s="180" t="s">
        <v>66</v>
      </c>
      <c r="C6" s="180" t="s">
        <v>67</v>
      </c>
      <c r="D6" s="178" t="s">
        <v>22</v>
      </c>
      <c r="E6" s="10"/>
      <c r="F6" s="10"/>
      <c r="G6" s="10"/>
      <c r="H6" s="10"/>
      <c r="I6" s="178" t="s">
        <v>23</v>
      </c>
      <c r="J6" s="179"/>
      <c r="K6" s="179"/>
      <c r="L6" s="178" t="s">
        <v>24</v>
      </c>
      <c r="M6" s="179"/>
      <c r="N6" s="179"/>
      <c r="O6" s="178" t="s">
        <v>25</v>
      </c>
      <c r="P6" s="179"/>
      <c r="Q6" s="179"/>
      <c r="R6" s="47"/>
      <c r="S6" s="180" t="s">
        <v>26</v>
      </c>
    </row>
    <row r="7" spans="1:28" ht="25.5" hidden="1" x14ac:dyDescent="0.25">
      <c r="A7" s="179"/>
      <c r="B7" s="181"/>
      <c r="C7" s="181"/>
      <c r="D7" s="179"/>
      <c r="E7" s="42"/>
      <c r="F7" s="42"/>
      <c r="G7" s="42"/>
      <c r="H7" s="42"/>
      <c r="I7" s="10" t="s">
        <v>27</v>
      </c>
      <c r="J7" s="10" t="s">
        <v>28</v>
      </c>
      <c r="K7" s="10" t="s">
        <v>29</v>
      </c>
      <c r="L7" s="10" t="s">
        <v>27</v>
      </c>
      <c r="M7" s="10" t="s">
        <v>28</v>
      </c>
      <c r="N7" s="10" t="s">
        <v>29</v>
      </c>
      <c r="O7" s="10" t="s">
        <v>27</v>
      </c>
      <c r="P7" s="10" t="s">
        <v>28</v>
      </c>
      <c r="Q7" s="10" t="s">
        <v>29</v>
      </c>
      <c r="R7" s="38"/>
      <c r="S7" s="181"/>
    </row>
    <row r="8" spans="1:28" ht="31.5" hidden="1" x14ac:dyDescent="0.25">
      <c r="A8" s="35">
        <v>1</v>
      </c>
      <c r="B8" s="35">
        <v>241</v>
      </c>
      <c r="C8" s="35">
        <v>611</v>
      </c>
      <c r="D8" s="22" t="s">
        <v>73</v>
      </c>
      <c r="E8" s="22"/>
      <c r="F8" s="22"/>
      <c r="G8" s="22"/>
      <c r="H8" s="22"/>
      <c r="I8" s="17"/>
      <c r="J8" s="17"/>
      <c r="K8" s="27">
        <v>9066792</v>
      </c>
      <c r="L8" s="17"/>
      <c r="M8" s="17"/>
      <c r="N8" s="27">
        <v>9066792</v>
      </c>
      <c r="O8" s="17"/>
      <c r="P8" s="17"/>
      <c r="Q8" s="27">
        <v>9066792</v>
      </c>
      <c r="R8" s="48"/>
    </row>
    <row r="9" spans="1:28" ht="25.5" hidden="1" x14ac:dyDescent="0.25">
      <c r="A9" s="186">
        <v>2</v>
      </c>
      <c r="B9" s="35">
        <v>241</v>
      </c>
      <c r="C9" s="35">
        <v>611</v>
      </c>
      <c r="D9" s="23" t="s">
        <v>74</v>
      </c>
      <c r="E9" s="23"/>
      <c r="F9" s="23"/>
      <c r="G9" s="23"/>
      <c r="H9" s="23"/>
      <c r="I9" s="17"/>
      <c r="J9" s="17"/>
      <c r="K9" s="27">
        <v>5315016</v>
      </c>
      <c r="L9" s="17"/>
      <c r="M9" s="17"/>
      <c r="N9" s="27">
        <v>5315016</v>
      </c>
      <c r="O9" s="17"/>
      <c r="P9" s="17"/>
      <c r="Q9" s="27">
        <v>5315016</v>
      </c>
      <c r="R9" s="48"/>
    </row>
    <row r="10" spans="1:28" ht="51" hidden="1" x14ac:dyDescent="0.25">
      <c r="A10" s="187"/>
      <c r="B10" s="35">
        <v>241</v>
      </c>
      <c r="C10" s="35">
        <v>611</v>
      </c>
      <c r="D10" s="24" t="s">
        <v>75</v>
      </c>
      <c r="E10" s="24"/>
      <c r="F10" s="24"/>
      <c r="G10" s="24"/>
      <c r="H10" s="24"/>
      <c r="I10" s="17"/>
      <c r="J10" s="17"/>
      <c r="K10" s="28">
        <v>3751776</v>
      </c>
      <c r="L10" s="17"/>
      <c r="M10" s="17"/>
      <c r="N10" s="28">
        <v>3751776</v>
      </c>
      <c r="O10" s="17"/>
      <c r="P10" s="17"/>
      <c r="Q10" s="28">
        <v>3751776</v>
      </c>
      <c r="R10" s="48"/>
    </row>
    <row r="11" spans="1:28" ht="31.5" hidden="1" x14ac:dyDescent="0.25">
      <c r="A11" s="35">
        <v>3</v>
      </c>
      <c r="B11" s="35">
        <v>241</v>
      </c>
      <c r="C11" s="35">
        <v>611</v>
      </c>
      <c r="D11" s="21" t="s">
        <v>76</v>
      </c>
      <c r="E11" s="21"/>
      <c r="F11" s="21"/>
      <c r="G11" s="21"/>
      <c r="H11" s="21"/>
      <c r="I11" s="17"/>
      <c r="J11" s="17"/>
      <c r="K11" s="27">
        <v>0</v>
      </c>
      <c r="L11" s="17"/>
      <c r="M11" s="17"/>
      <c r="N11" s="27">
        <v>0</v>
      </c>
      <c r="O11" s="17"/>
      <c r="P11" s="17"/>
      <c r="Q11" s="27">
        <v>0</v>
      </c>
      <c r="R11" s="48"/>
    </row>
    <row r="12" spans="1:28" ht="31.5" hidden="1" x14ac:dyDescent="0.25">
      <c r="A12" s="186">
        <v>4</v>
      </c>
      <c r="B12" s="35">
        <v>241</v>
      </c>
      <c r="C12" s="35">
        <v>611</v>
      </c>
      <c r="D12" s="21" t="s">
        <v>77</v>
      </c>
      <c r="E12" s="21"/>
      <c r="F12" s="21"/>
      <c r="G12" s="21"/>
      <c r="H12" s="21"/>
      <c r="I12" s="17"/>
      <c r="J12" s="17"/>
      <c r="K12" s="27">
        <v>2738171.18</v>
      </c>
      <c r="L12" s="17"/>
      <c r="M12" s="17"/>
      <c r="N12" s="27">
        <v>2738171.18</v>
      </c>
      <c r="O12" s="17"/>
      <c r="P12" s="17"/>
      <c r="Q12" s="27">
        <v>2738171.18</v>
      </c>
      <c r="R12" s="48"/>
    </row>
    <row r="13" spans="1:28" ht="25.5" hidden="1" x14ac:dyDescent="0.25">
      <c r="A13" s="188"/>
      <c r="B13" s="35">
        <v>241</v>
      </c>
      <c r="C13" s="35">
        <v>611</v>
      </c>
      <c r="D13" s="23" t="s">
        <v>74</v>
      </c>
      <c r="E13" s="23"/>
      <c r="F13" s="23"/>
      <c r="G13" s="23"/>
      <c r="H13" s="23"/>
      <c r="I13" s="17"/>
      <c r="J13" s="17"/>
      <c r="K13" s="27">
        <v>1605134.83</v>
      </c>
      <c r="L13" s="17"/>
      <c r="M13" s="17"/>
      <c r="N13" s="27">
        <v>1605134.83</v>
      </c>
      <c r="O13" s="17"/>
      <c r="P13" s="17"/>
      <c r="Q13" s="27">
        <v>1605134.83</v>
      </c>
      <c r="R13" s="48"/>
    </row>
    <row r="14" spans="1:28" ht="38.25" hidden="1" x14ac:dyDescent="0.25">
      <c r="A14" s="187"/>
      <c r="B14" s="35">
        <v>241</v>
      </c>
      <c r="C14" s="35">
        <v>611</v>
      </c>
      <c r="D14" s="24" t="s">
        <v>78</v>
      </c>
      <c r="E14" s="24"/>
      <c r="F14" s="24"/>
      <c r="G14" s="24"/>
      <c r="H14" s="24"/>
      <c r="I14" s="17"/>
      <c r="J14" s="17"/>
      <c r="K14" s="27">
        <v>1133036.3500000001</v>
      </c>
      <c r="L14" s="17"/>
      <c r="M14" s="17"/>
      <c r="N14" s="27">
        <v>1133036.3500000001</v>
      </c>
      <c r="O14" s="17"/>
      <c r="P14" s="17"/>
      <c r="Q14" s="27">
        <v>1133036.3500000001</v>
      </c>
      <c r="R14" s="48"/>
    </row>
    <row r="15" spans="1:28" ht="31.5" hidden="1" x14ac:dyDescent="0.25">
      <c r="A15" s="35">
        <v>5</v>
      </c>
      <c r="B15" s="35">
        <v>241</v>
      </c>
      <c r="C15" s="35">
        <v>611</v>
      </c>
      <c r="D15" s="21" t="s">
        <v>79</v>
      </c>
      <c r="E15" s="21"/>
      <c r="F15" s="21"/>
      <c r="G15" s="21"/>
      <c r="H15" s="21"/>
      <c r="I15" s="17"/>
      <c r="J15" s="17"/>
      <c r="K15" s="27">
        <v>820116</v>
      </c>
      <c r="L15" s="17"/>
      <c r="M15" s="17"/>
      <c r="N15" s="27">
        <v>820116</v>
      </c>
      <c r="O15" s="17"/>
      <c r="P15" s="17"/>
      <c r="Q15" s="27">
        <v>820116</v>
      </c>
      <c r="R15" s="48"/>
    </row>
    <row r="16" spans="1:28" ht="15.75" hidden="1" x14ac:dyDescent="0.25">
      <c r="A16" s="186">
        <v>6</v>
      </c>
      <c r="B16" s="35">
        <v>241</v>
      </c>
      <c r="C16" s="35">
        <v>611</v>
      </c>
      <c r="D16" s="21" t="s">
        <v>80</v>
      </c>
      <c r="E16" s="21"/>
      <c r="F16" s="21"/>
      <c r="G16" s="21"/>
      <c r="H16" s="21"/>
      <c r="I16" s="17"/>
      <c r="J16" s="17"/>
      <c r="K16" s="27">
        <v>95023</v>
      </c>
      <c r="L16" s="17"/>
      <c r="M16" s="17"/>
      <c r="N16" s="27">
        <v>95023</v>
      </c>
      <c r="O16" s="17"/>
      <c r="P16" s="17"/>
      <c r="Q16" s="27">
        <v>95023</v>
      </c>
      <c r="R16" s="48"/>
    </row>
    <row r="17" spans="1:18" ht="25.5" hidden="1" x14ac:dyDescent="0.25">
      <c r="A17" s="188"/>
      <c r="B17" s="35">
        <v>241</v>
      </c>
      <c r="C17" s="35">
        <v>611</v>
      </c>
      <c r="D17" s="23" t="s">
        <v>81</v>
      </c>
      <c r="E17" s="23"/>
      <c r="F17" s="23"/>
      <c r="G17" s="23"/>
      <c r="H17" s="23"/>
      <c r="I17" s="17"/>
      <c r="J17" s="17"/>
      <c r="K17" s="29">
        <v>15576</v>
      </c>
      <c r="L17" s="17"/>
      <c r="M17" s="17"/>
      <c r="N17" s="29">
        <v>15576</v>
      </c>
      <c r="O17" s="17"/>
      <c r="P17" s="17"/>
      <c r="Q17" s="29">
        <v>15576</v>
      </c>
      <c r="R17" s="49"/>
    </row>
    <row r="18" spans="1:18" hidden="1" x14ac:dyDescent="0.25">
      <c r="A18" s="188"/>
      <c r="B18" s="35">
        <v>241</v>
      </c>
      <c r="C18" s="35">
        <v>611</v>
      </c>
      <c r="D18" s="23" t="s">
        <v>82</v>
      </c>
      <c r="E18" s="23"/>
      <c r="F18" s="23"/>
      <c r="G18" s="23"/>
      <c r="H18" s="23"/>
      <c r="I18" s="17"/>
      <c r="J18" s="17"/>
      <c r="K18" s="29">
        <v>13087</v>
      </c>
      <c r="L18" s="17"/>
      <c r="M18" s="17"/>
      <c r="N18" s="29">
        <v>13087</v>
      </c>
      <c r="O18" s="17"/>
      <c r="P18" s="17"/>
      <c r="Q18" s="29">
        <v>13087</v>
      </c>
      <c r="R18" s="49"/>
    </row>
    <row r="19" spans="1:18" hidden="1" x14ac:dyDescent="0.25">
      <c r="A19" s="187"/>
      <c r="B19" s="35">
        <v>241</v>
      </c>
      <c r="C19" s="35">
        <v>611</v>
      </c>
      <c r="D19" s="23" t="s">
        <v>83</v>
      </c>
      <c r="E19" s="23"/>
      <c r="F19" s="23"/>
      <c r="G19" s="23"/>
      <c r="H19" s="23"/>
      <c r="I19" s="17"/>
      <c r="J19" s="17"/>
      <c r="K19" s="30">
        <v>66360</v>
      </c>
      <c r="L19" s="17"/>
      <c r="M19" s="17"/>
      <c r="N19" s="30">
        <v>66360</v>
      </c>
      <c r="O19" s="17"/>
      <c r="P19" s="17"/>
      <c r="Q19" s="30">
        <v>66360</v>
      </c>
      <c r="R19" s="49"/>
    </row>
    <row r="20" spans="1:18" ht="31.5" hidden="1" x14ac:dyDescent="0.25">
      <c r="A20" s="35">
        <v>7</v>
      </c>
      <c r="B20" s="35">
        <v>241</v>
      </c>
      <c r="C20" s="35">
        <v>611</v>
      </c>
      <c r="D20" s="21" t="s">
        <v>84</v>
      </c>
      <c r="E20" s="21"/>
      <c r="F20" s="21"/>
      <c r="G20" s="21"/>
      <c r="H20" s="21"/>
      <c r="I20" s="17"/>
      <c r="J20" s="17"/>
      <c r="K20" s="27">
        <v>0</v>
      </c>
      <c r="L20" s="17"/>
      <c r="M20" s="17"/>
      <c r="N20" s="27">
        <v>0</v>
      </c>
      <c r="O20" s="17"/>
      <c r="P20" s="17"/>
      <c r="Q20" s="27">
        <v>0</v>
      </c>
      <c r="R20" s="48"/>
    </row>
    <row r="21" spans="1:18" ht="31.5" hidden="1" x14ac:dyDescent="0.25">
      <c r="A21" s="186">
        <v>8</v>
      </c>
      <c r="B21" s="35">
        <v>241</v>
      </c>
      <c r="C21" s="35">
        <v>611</v>
      </c>
      <c r="D21" s="21" t="s">
        <v>85</v>
      </c>
      <c r="E21" s="21"/>
      <c r="F21" s="21"/>
      <c r="G21" s="21"/>
      <c r="H21" s="21"/>
      <c r="I21" s="17"/>
      <c r="J21" s="17"/>
      <c r="K21" s="27">
        <v>440163</v>
      </c>
      <c r="L21" s="17"/>
      <c r="M21" s="17"/>
      <c r="N21" s="27">
        <v>440163</v>
      </c>
      <c r="O21" s="17"/>
      <c r="P21" s="17"/>
      <c r="Q21" s="27">
        <v>440163</v>
      </c>
      <c r="R21" s="48"/>
    </row>
    <row r="22" spans="1:18" ht="25.5" hidden="1" x14ac:dyDescent="0.25">
      <c r="A22" s="188"/>
      <c r="B22" s="35">
        <v>241</v>
      </c>
      <c r="C22" s="35">
        <v>611</v>
      </c>
      <c r="D22" s="23" t="s">
        <v>86</v>
      </c>
      <c r="E22" s="23"/>
      <c r="F22" s="23"/>
      <c r="G22" s="23"/>
      <c r="H22" s="23"/>
      <c r="I22" s="17"/>
      <c r="J22" s="17"/>
      <c r="K22" s="29">
        <v>52814</v>
      </c>
      <c r="L22" s="17"/>
      <c r="M22" s="17"/>
      <c r="N22" s="29">
        <v>52814</v>
      </c>
      <c r="O22" s="17"/>
      <c r="P22" s="17"/>
      <c r="Q22" s="29">
        <v>52814</v>
      </c>
      <c r="R22" s="49"/>
    </row>
    <row r="23" spans="1:18" ht="25.5" hidden="1" x14ac:dyDescent="0.25">
      <c r="A23" s="188"/>
      <c r="B23" s="35">
        <v>241</v>
      </c>
      <c r="C23" s="35">
        <v>611</v>
      </c>
      <c r="D23" s="23" t="s">
        <v>87</v>
      </c>
      <c r="E23" s="23"/>
      <c r="F23" s="23"/>
      <c r="G23" s="23"/>
      <c r="H23" s="23"/>
      <c r="I23" s="17"/>
      <c r="J23" s="17"/>
      <c r="K23" s="29">
        <v>380940</v>
      </c>
      <c r="L23" s="17"/>
      <c r="M23" s="17"/>
      <c r="N23" s="29">
        <v>380940</v>
      </c>
      <c r="O23" s="17"/>
      <c r="P23" s="17"/>
      <c r="Q23" s="29">
        <v>380940</v>
      </c>
      <c r="R23" s="49"/>
    </row>
    <row r="24" spans="1:18" hidden="1" x14ac:dyDescent="0.25">
      <c r="A24" s="188"/>
      <c r="B24" s="35">
        <v>241</v>
      </c>
      <c r="C24" s="35">
        <v>611</v>
      </c>
      <c r="D24" s="23" t="s">
        <v>88</v>
      </c>
      <c r="E24" s="23"/>
      <c r="F24" s="23"/>
      <c r="G24" s="23"/>
      <c r="H24" s="23"/>
      <c r="I24" s="17"/>
      <c r="J24" s="17"/>
      <c r="K24" s="29">
        <v>3755</v>
      </c>
      <c r="L24" s="17"/>
      <c r="M24" s="17"/>
      <c r="N24" s="29">
        <v>3755</v>
      </c>
      <c r="O24" s="17"/>
      <c r="P24" s="17"/>
      <c r="Q24" s="29">
        <v>3755</v>
      </c>
      <c r="R24" s="49"/>
    </row>
    <row r="25" spans="1:18" ht="127.5" hidden="1" x14ac:dyDescent="0.25">
      <c r="A25" s="187"/>
      <c r="B25" s="35">
        <v>241</v>
      </c>
      <c r="C25" s="35">
        <v>611</v>
      </c>
      <c r="D25" s="24" t="s">
        <v>89</v>
      </c>
      <c r="E25" s="24"/>
      <c r="F25" s="24"/>
      <c r="G25" s="24"/>
      <c r="H25" s="24"/>
      <c r="I25" s="17"/>
      <c r="J25" s="17"/>
      <c r="K25" s="31">
        <v>2654</v>
      </c>
      <c r="L25" s="17"/>
      <c r="M25" s="17"/>
      <c r="N25" s="31">
        <v>2654</v>
      </c>
      <c r="O25" s="17"/>
      <c r="P25" s="17"/>
      <c r="Q25" s="31">
        <v>2654</v>
      </c>
      <c r="R25" s="50"/>
    </row>
    <row r="26" spans="1:18" ht="31.5" hidden="1" x14ac:dyDescent="0.25">
      <c r="A26" s="35">
        <v>9</v>
      </c>
      <c r="B26" s="35">
        <v>241</v>
      </c>
      <c r="C26" s="35">
        <v>611</v>
      </c>
      <c r="D26" s="21" t="s">
        <v>90</v>
      </c>
      <c r="E26" s="21"/>
      <c r="F26" s="21"/>
      <c r="G26" s="21"/>
      <c r="H26" s="21"/>
      <c r="I26" s="17"/>
      <c r="J26" s="17"/>
      <c r="K26" s="27">
        <v>0</v>
      </c>
      <c r="L26" s="17"/>
      <c r="M26" s="17"/>
      <c r="N26" s="27">
        <v>0</v>
      </c>
      <c r="O26" s="17"/>
      <c r="P26" s="17"/>
      <c r="Q26" s="27">
        <v>0</v>
      </c>
      <c r="R26" s="48"/>
    </row>
    <row r="27" spans="1:18" ht="47.25" hidden="1" x14ac:dyDescent="0.25">
      <c r="A27" s="186">
        <v>10</v>
      </c>
      <c r="B27" s="35">
        <v>241</v>
      </c>
      <c r="C27" s="35">
        <v>611</v>
      </c>
      <c r="D27" s="22" t="s">
        <v>91</v>
      </c>
      <c r="E27" s="22"/>
      <c r="F27" s="22"/>
      <c r="G27" s="22"/>
      <c r="H27" s="22"/>
      <c r="I27" s="17"/>
      <c r="J27" s="17"/>
      <c r="K27" s="32">
        <v>98000</v>
      </c>
      <c r="L27" s="17"/>
      <c r="M27" s="17"/>
      <c r="N27" s="32">
        <v>98000</v>
      </c>
      <c r="O27" s="17"/>
      <c r="P27" s="17"/>
      <c r="Q27" s="32">
        <v>98000</v>
      </c>
      <c r="R27" s="48"/>
    </row>
    <row r="28" spans="1:18" ht="94.5" hidden="1" x14ac:dyDescent="0.25">
      <c r="A28" s="188"/>
      <c r="B28" s="35">
        <v>241</v>
      </c>
      <c r="C28" s="35">
        <v>611</v>
      </c>
      <c r="D28" s="21" t="s">
        <v>92</v>
      </c>
      <c r="E28" s="21"/>
      <c r="F28" s="21"/>
      <c r="G28" s="21"/>
      <c r="H28" s="21"/>
      <c r="I28" s="17"/>
      <c r="J28" s="17"/>
      <c r="K28" s="27">
        <v>98000</v>
      </c>
      <c r="L28" s="17"/>
      <c r="M28" s="17"/>
      <c r="N28" s="27">
        <v>98000</v>
      </c>
      <c r="O28" s="17"/>
      <c r="P28" s="17"/>
      <c r="Q28" s="27">
        <v>98000</v>
      </c>
      <c r="R28" s="48"/>
    </row>
    <row r="29" spans="1:18" ht="38.25" hidden="1" x14ac:dyDescent="0.25">
      <c r="A29" s="188"/>
      <c r="B29" s="35">
        <v>241</v>
      </c>
      <c r="C29" s="35">
        <v>611</v>
      </c>
      <c r="D29" s="25" t="s">
        <v>93</v>
      </c>
      <c r="E29" s="25"/>
      <c r="F29" s="25"/>
      <c r="G29" s="25"/>
      <c r="H29" s="25"/>
      <c r="I29" s="17"/>
      <c r="J29" s="17"/>
      <c r="K29" s="29">
        <v>50000</v>
      </c>
      <c r="L29" s="17"/>
      <c r="M29" s="17"/>
      <c r="N29" s="29">
        <v>50000</v>
      </c>
      <c r="O29" s="17"/>
      <c r="P29" s="17"/>
      <c r="Q29" s="29">
        <v>50000</v>
      </c>
      <c r="R29" s="49"/>
    </row>
    <row r="30" spans="1:18" ht="25.5" hidden="1" x14ac:dyDescent="0.25">
      <c r="A30" s="187"/>
      <c r="B30" s="35">
        <v>241</v>
      </c>
      <c r="C30" s="35">
        <v>611</v>
      </c>
      <c r="D30" s="26" t="s">
        <v>94</v>
      </c>
      <c r="E30" s="26"/>
      <c r="F30" s="26"/>
      <c r="G30" s="26"/>
      <c r="H30" s="26"/>
      <c r="I30" s="17"/>
      <c r="J30" s="17"/>
      <c r="K30" s="30">
        <v>48000</v>
      </c>
      <c r="L30" s="17"/>
      <c r="M30" s="17"/>
      <c r="N30" s="30">
        <v>48000</v>
      </c>
      <c r="O30" s="17"/>
      <c r="P30" s="17"/>
      <c r="Q30" s="30">
        <v>48000</v>
      </c>
      <c r="R30" s="49"/>
    </row>
    <row r="31" spans="1:18" ht="31.5" hidden="1" x14ac:dyDescent="0.25">
      <c r="A31" s="186">
        <v>11</v>
      </c>
      <c r="B31" s="35">
        <v>241</v>
      </c>
      <c r="C31" s="35">
        <v>611</v>
      </c>
      <c r="D31" s="21" t="s">
        <v>95</v>
      </c>
      <c r="E31" s="21"/>
      <c r="F31" s="21"/>
      <c r="G31" s="21"/>
      <c r="H31" s="21"/>
      <c r="I31" s="17"/>
      <c r="J31" s="17"/>
      <c r="K31" s="27">
        <v>186930</v>
      </c>
      <c r="L31" s="17"/>
      <c r="M31" s="17"/>
      <c r="N31" s="27">
        <v>186930</v>
      </c>
      <c r="O31" s="17"/>
      <c r="P31" s="17"/>
      <c r="Q31" s="27">
        <v>186930</v>
      </c>
      <c r="R31" s="48"/>
    </row>
    <row r="32" spans="1:18" ht="47.25" hidden="1" x14ac:dyDescent="0.25">
      <c r="A32" s="188"/>
      <c r="B32" s="35">
        <v>241</v>
      </c>
      <c r="C32" s="35">
        <v>611</v>
      </c>
      <c r="D32" s="21" t="s">
        <v>96</v>
      </c>
      <c r="E32" s="21"/>
      <c r="F32" s="21"/>
      <c r="G32" s="21"/>
      <c r="H32" s="21"/>
      <c r="I32" s="17"/>
      <c r="J32" s="17"/>
      <c r="K32" s="27">
        <v>186930</v>
      </c>
      <c r="L32" s="17"/>
      <c r="M32" s="17"/>
      <c r="N32" s="27">
        <v>186930</v>
      </c>
      <c r="O32" s="17"/>
      <c r="P32" s="17"/>
      <c r="Q32" s="27">
        <v>186930</v>
      </c>
      <c r="R32" s="48"/>
    </row>
    <row r="33" spans="1:28" ht="25.5" hidden="1" x14ac:dyDescent="0.25">
      <c r="A33" s="188"/>
      <c r="B33" s="35">
        <v>241</v>
      </c>
      <c r="C33" s="35">
        <v>611</v>
      </c>
      <c r="D33" s="23" t="s">
        <v>97</v>
      </c>
      <c r="E33" s="23"/>
      <c r="F33" s="23"/>
      <c r="G33" s="23"/>
      <c r="H33" s="23"/>
      <c r="I33" s="17"/>
      <c r="J33" s="17"/>
      <c r="K33" s="33">
        <v>73080</v>
      </c>
      <c r="L33" s="17"/>
      <c r="M33" s="17"/>
      <c r="N33" s="33">
        <v>73080</v>
      </c>
      <c r="O33" s="17"/>
      <c r="P33" s="17"/>
      <c r="Q33" s="33">
        <v>73080</v>
      </c>
      <c r="R33" s="51"/>
    </row>
    <row r="34" spans="1:28" ht="38.25" hidden="1" x14ac:dyDescent="0.25">
      <c r="A34" s="188"/>
      <c r="B34" s="35">
        <v>241</v>
      </c>
      <c r="C34" s="35">
        <v>611</v>
      </c>
      <c r="D34" s="23" t="s">
        <v>98</v>
      </c>
      <c r="E34" s="23"/>
      <c r="F34" s="23"/>
      <c r="G34" s="23"/>
      <c r="H34" s="23"/>
      <c r="I34" s="17"/>
      <c r="J34" s="17"/>
      <c r="K34" s="33">
        <v>13850</v>
      </c>
      <c r="L34" s="17"/>
      <c r="M34" s="17"/>
      <c r="N34" s="33">
        <v>13850</v>
      </c>
      <c r="O34" s="17"/>
      <c r="P34" s="17"/>
      <c r="Q34" s="33">
        <v>13850</v>
      </c>
      <c r="R34" s="51"/>
    </row>
    <row r="35" spans="1:28" ht="38.25" hidden="1" x14ac:dyDescent="0.25">
      <c r="A35" s="187"/>
      <c r="B35" s="35">
        <v>241</v>
      </c>
      <c r="C35" s="35">
        <v>611</v>
      </c>
      <c r="D35" s="23" t="s">
        <v>99</v>
      </c>
      <c r="E35" s="23"/>
      <c r="F35" s="23"/>
      <c r="G35" s="23"/>
      <c r="H35" s="23"/>
      <c r="I35" s="17"/>
      <c r="J35" s="17"/>
      <c r="K35" s="33">
        <v>100000</v>
      </c>
      <c r="L35" s="17"/>
      <c r="M35" s="17"/>
      <c r="N35" s="33">
        <v>100000</v>
      </c>
      <c r="O35" s="17"/>
      <c r="P35" s="17"/>
      <c r="Q35" s="33">
        <v>100000</v>
      </c>
      <c r="R35" s="51"/>
    </row>
    <row r="36" spans="1:28" ht="31.5" hidden="1" x14ac:dyDescent="0.25">
      <c r="A36" s="35">
        <v>12</v>
      </c>
      <c r="B36" s="35">
        <v>241</v>
      </c>
      <c r="C36" s="35">
        <v>611</v>
      </c>
      <c r="D36" s="21" t="s">
        <v>100</v>
      </c>
      <c r="E36" s="21"/>
      <c r="F36" s="21"/>
      <c r="G36" s="21"/>
      <c r="H36" s="21"/>
      <c r="I36" s="17"/>
      <c r="J36" s="17"/>
      <c r="K36" s="27">
        <v>674927.04</v>
      </c>
      <c r="L36" s="17"/>
      <c r="M36" s="17"/>
      <c r="N36" s="27">
        <v>674927.04</v>
      </c>
      <c r="O36" s="17"/>
      <c r="P36" s="17"/>
      <c r="Q36" s="27">
        <v>674927.04</v>
      </c>
      <c r="R36" s="48"/>
    </row>
    <row r="37" spans="1:28" ht="78.75" hidden="1" x14ac:dyDescent="0.25">
      <c r="A37" s="186">
        <v>13</v>
      </c>
      <c r="B37" s="35">
        <v>241</v>
      </c>
      <c r="C37" s="35">
        <v>611</v>
      </c>
      <c r="D37" s="21" t="s">
        <v>101</v>
      </c>
      <c r="E37" s="21"/>
      <c r="F37" s="21"/>
      <c r="G37" s="21"/>
      <c r="H37" s="21"/>
      <c r="I37" s="17"/>
      <c r="J37" s="17"/>
      <c r="K37" s="27">
        <v>674927.04</v>
      </c>
      <c r="L37" s="17"/>
      <c r="M37" s="17"/>
      <c r="N37" s="27">
        <v>674927.04</v>
      </c>
      <c r="O37" s="17"/>
      <c r="P37" s="17"/>
      <c r="Q37" s="27">
        <v>674927.04</v>
      </c>
      <c r="R37" s="48"/>
    </row>
    <row r="38" spans="1:28" hidden="1" x14ac:dyDescent="0.25">
      <c r="A38" s="188"/>
      <c r="B38" s="35">
        <v>241</v>
      </c>
      <c r="C38" s="35">
        <v>611</v>
      </c>
      <c r="D38" s="23" t="s">
        <v>102</v>
      </c>
      <c r="E38" s="23"/>
      <c r="F38" s="23"/>
      <c r="G38" s="23"/>
      <c r="H38" s="23"/>
      <c r="I38" s="17"/>
      <c r="J38" s="17"/>
      <c r="K38" s="33">
        <v>9936.56</v>
      </c>
      <c r="L38" s="17"/>
      <c r="M38" s="17"/>
      <c r="N38" s="33">
        <v>9936.56</v>
      </c>
      <c r="O38" s="17"/>
      <c r="P38" s="17"/>
      <c r="Q38" s="33">
        <v>9936.56</v>
      </c>
      <c r="R38" s="51"/>
    </row>
    <row r="39" spans="1:28" hidden="1" x14ac:dyDescent="0.25">
      <c r="A39" s="187"/>
      <c r="B39" s="35">
        <v>241</v>
      </c>
      <c r="C39" s="35">
        <v>611</v>
      </c>
      <c r="D39" s="23" t="s">
        <v>103</v>
      </c>
      <c r="E39" s="23"/>
      <c r="F39" s="23"/>
      <c r="G39" s="23"/>
      <c r="H39" s="23"/>
      <c r="I39" s="17"/>
      <c r="J39" s="17"/>
      <c r="K39" s="33">
        <v>664990.48</v>
      </c>
      <c r="L39" s="17"/>
      <c r="M39" s="17"/>
      <c r="N39" s="33">
        <v>664990.48</v>
      </c>
      <c r="O39" s="17"/>
      <c r="P39" s="17"/>
      <c r="Q39" s="33">
        <v>664990.48</v>
      </c>
      <c r="R39" s="51"/>
    </row>
    <row r="40" spans="1:28" ht="31.5" hidden="1" x14ac:dyDescent="0.25">
      <c r="A40" s="35">
        <v>14</v>
      </c>
      <c r="B40" s="35">
        <v>241</v>
      </c>
      <c r="C40" s="35">
        <v>611</v>
      </c>
      <c r="D40" s="21" t="s">
        <v>104</v>
      </c>
      <c r="E40" s="21"/>
      <c r="F40" s="21"/>
      <c r="G40" s="21"/>
      <c r="H40" s="21"/>
      <c r="I40" s="17"/>
      <c r="J40" s="17"/>
      <c r="K40" s="27">
        <v>171884</v>
      </c>
      <c r="L40" s="17"/>
      <c r="M40" s="17"/>
      <c r="N40" s="27">
        <v>171884</v>
      </c>
      <c r="O40" s="17"/>
      <c r="P40" s="17"/>
      <c r="Q40" s="27">
        <v>171884</v>
      </c>
      <c r="R40" s="48"/>
    </row>
    <row r="41" spans="1:28" ht="110.25" hidden="1" x14ac:dyDescent="0.25">
      <c r="A41" s="186">
        <v>15</v>
      </c>
      <c r="B41" s="35">
        <v>241</v>
      </c>
      <c r="C41" s="35">
        <v>611</v>
      </c>
      <c r="D41" s="21" t="s">
        <v>105</v>
      </c>
      <c r="E41" s="21"/>
      <c r="F41" s="21"/>
      <c r="G41" s="21"/>
      <c r="H41" s="21"/>
      <c r="I41" s="17"/>
      <c r="J41" s="17"/>
      <c r="K41" s="27">
        <v>50000</v>
      </c>
      <c r="L41" s="17"/>
      <c r="M41" s="17"/>
      <c r="N41" s="27">
        <v>50000</v>
      </c>
      <c r="O41" s="17"/>
      <c r="P41" s="17"/>
      <c r="Q41" s="27">
        <v>50000</v>
      </c>
      <c r="R41" s="48"/>
    </row>
    <row r="42" spans="1:28" ht="31.5" hidden="1" x14ac:dyDescent="0.25">
      <c r="A42" s="187">
        <v>35</v>
      </c>
      <c r="B42" s="35">
        <v>241</v>
      </c>
      <c r="C42" s="35">
        <v>611</v>
      </c>
      <c r="D42" s="21" t="s">
        <v>106</v>
      </c>
      <c r="E42" s="21"/>
      <c r="F42" s="21"/>
      <c r="G42" s="21"/>
      <c r="H42" s="21"/>
      <c r="I42" s="17"/>
      <c r="J42" s="17"/>
      <c r="K42" s="27">
        <v>50000</v>
      </c>
      <c r="L42" s="17"/>
      <c r="M42" s="17"/>
      <c r="N42" s="27">
        <v>50000</v>
      </c>
      <c r="O42" s="17"/>
      <c r="P42" s="17"/>
      <c r="Q42" s="27">
        <v>50000</v>
      </c>
      <c r="R42" s="48"/>
    </row>
    <row r="43" spans="1:28" ht="47.25" hidden="1" x14ac:dyDescent="0.25">
      <c r="A43" s="186">
        <v>16</v>
      </c>
      <c r="B43" s="35">
        <v>241</v>
      </c>
      <c r="C43" s="35">
        <v>611</v>
      </c>
      <c r="D43" s="22" t="s">
        <v>107</v>
      </c>
      <c r="E43" s="22"/>
      <c r="F43" s="22"/>
      <c r="G43" s="22"/>
      <c r="H43" s="22"/>
      <c r="I43" s="17"/>
      <c r="J43" s="17"/>
      <c r="K43" s="32">
        <v>121884</v>
      </c>
      <c r="L43" s="17"/>
      <c r="M43" s="17"/>
      <c r="N43" s="32">
        <v>121884</v>
      </c>
      <c r="O43" s="17"/>
      <c r="P43" s="17"/>
      <c r="Q43" s="32">
        <v>121884</v>
      </c>
      <c r="R43" s="48"/>
    </row>
    <row r="44" spans="1:28" ht="31.5" hidden="1" x14ac:dyDescent="0.25">
      <c r="A44" s="188"/>
      <c r="B44" s="35">
        <v>241</v>
      </c>
      <c r="C44" s="35">
        <v>611</v>
      </c>
      <c r="D44" s="21" t="s">
        <v>108</v>
      </c>
      <c r="E44" s="21"/>
      <c r="F44" s="21"/>
      <c r="G44" s="21"/>
      <c r="H44" s="21"/>
      <c r="I44" s="17"/>
      <c r="J44" s="17"/>
      <c r="K44" s="34">
        <v>89984</v>
      </c>
      <c r="L44" s="17"/>
      <c r="M44" s="17"/>
      <c r="N44" s="34">
        <v>89984</v>
      </c>
      <c r="O44" s="17"/>
      <c r="P44" s="17"/>
      <c r="Q44" s="34">
        <v>89984</v>
      </c>
      <c r="R44" s="52"/>
    </row>
    <row r="45" spans="1:28" ht="31.5" hidden="1" x14ac:dyDescent="0.25">
      <c r="A45" s="188"/>
      <c r="B45" s="35">
        <v>241</v>
      </c>
      <c r="C45" s="35">
        <v>611</v>
      </c>
      <c r="D45" s="21" t="s">
        <v>109</v>
      </c>
      <c r="E45" s="21"/>
      <c r="F45" s="21"/>
      <c r="G45" s="21"/>
      <c r="H45" s="21"/>
      <c r="I45" s="17"/>
      <c r="J45" s="17"/>
      <c r="K45" s="27">
        <v>31900</v>
      </c>
      <c r="L45" s="17"/>
      <c r="M45" s="17"/>
      <c r="N45" s="27">
        <v>31900</v>
      </c>
      <c r="O45" s="17"/>
      <c r="P45" s="17"/>
      <c r="Q45" s="27">
        <v>31900</v>
      </c>
      <c r="R45" s="48"/>
    </row>
    <row r="46" spans="1:28" ht="25.5" hidden="1" x14ac:dyDescent="0.25">
      <c r="A46" s="187"/>
      <c r="B46" s="35">
        <v>241</v>
      </c>
      <c r="C46" s="35">
        <v>611</v>
      </c>
      <c r="D46" s="23" t="s">
        <v>110</v>
      </c>
      <c r="E46" s="23"/>
      <c r="F46" s="23"/>
      <c r="G46" s="23"/>
      <c r="H46" s="23"/>
      <c r="I46" s="17"/>
      <c r="J46" s="17"/>
      <c r="K46" s="33">
        <v>31900</v>
      </c>
      <c r="L46" s="17"/>
      <c r="M46" s="17"/>
      <c r="N46" s="33">
        <v>31900</v>
      </c>
      <c r="O46" s="17"/>
      <c r="P46" s="17"/>
      <c r="Q46" s="33">
        <v>31900</v>
      </c>
      <c r="R46" s="51"/>
    </row>
    <row r="47" spans="1:28" hidden="1" x14ac:dyDescent="0.25">
      <c r="A47" s="182" t="s">
        <v>64</v>
      </c>
      <c r="B47" s="183"/>
      <c r="C47" s="183"/>
      <c r="D47" s="184"/>
      <c r="E47" s="43"/>
      <c r="F47" s="43"/>
      <c r="G47" s="43"/>
      <c r="H47" s="43"/>
      <c r="I47" s="11" t="s">
        <v>65</v>
      </c>
      <c r="J47" s="11" t="s">
        <v>65</v>
      </c>
      <c r="K47" s="37">
        <v>13471890.220000001</v>
      </c>
      <c r="L47" s="11" t="s">
        <v>65</v>
      </c>
      <c r="M47" s="11" t="s">
        <v>65</v>
      </c>
      <c r="N47" s="37">
        <v>13471890.220000001</v>
      </c>
      <c r="O47" s="11" t="s">
        <v>65</v>
      </c>
      <c r="P47" s="11" t="s">
        <v>65</v>
      </c>
      <c r="Q47" s="37">
        <v>13471890.220000001</v>
      </c>
      <c r="R47" s="53"/>
    </row>
    <row r="48" spans="1:28" ht="15" customHeight="1" x14ac:dyDescent="0.25">
      <c r="A48" s="200" t="s">
        <v>119</v>
      </c>
      <c r="B48" s="201"/>
      <c r="C48" s="201"/>
      <c r="D48" s="201"/>
      <c r="E48" s="201"/>
      <c r="F48" s="201"/>
      <c r="G48" s="201"/>
      <c r="H48" s="201"/>
      <c r="I48" s="201"/>
      <c r="J48" s="201"/>
      <c r="K48" s="201"/>
      <c r="L48" s="201"/>
      <c r="M48" s="201"/>
      <c r="N48" s="201"/>
      <c r="O48" s="201"/>
      <c r="P48" s="201"/>
      <c r="Q48" s="201"/>
      <c r="R48" s="201"/>
      <c r="S48" s="201"/>
      <c r="T48" s="201"/>
      <c r="U48" s="201"/>
      <c r="V48" s="201"/>
      <c r="W48" s="201"/>
      <c r="X48" s="201"/>
      <c r="Y48" s="201"/>
      <c r="Z48" s="201"/>
      <c r="AA48" s="201"/>
      <c r="AB48" s="201"/>
    </row>
    <row r="49" spans="1:30" ht="15" customHeight="1" x14ac:dyDescent="0.25">
      <c r="A49" s="178" t="s">
        <v>5</v>
      </c>
      <c r="B49" s="180" t="s">
        <v>66</v>
      </c>
      <c r="C49" s="180" t="s">
        <v>67</v>
      </c>
      <c r="D49" s="178" t="s">
        <v>22</v>
      </c>
      <c r="E49" s="180" t="s">
        <v>163</v>
      </c>
      <c r="F49" s="180" t="s">
        <v>162</v>
      </c>
      <c r="G49" s="180" t="s">
        <v>161</v>
      </c>
      <c r="H49" s="180" t="s">
        <v>157</v>
      </c>
      <c r="I49" s="178" t="s">
        <v>23</v>
      </c>
      <c r="J49" s="179"/>
      <c r="K49" s="179"/>
      <c r="L49" s="178" t="s">
        <v>24</v>
      </c>
      <c r="M49" s="179"/>
      <c r="N49" s="179"/>
      <c r="O49" s="178" t="s">
        <v>25</v>
      </c>
      <c r="P49" s="179"/>
      <c r="Q49" s="179"/>
      <c r="R49" s="180" t="s">
        <v>165</v>
      </c>
      <c r="S49" s="180" t="s">
        <v>26</v>
      </c>
      <c r="T49" s="178" t="s">
        <v>135</v>
      </c>
      <c r="U49" s="179"/>
      <c r="V49" s="179"/>
      <c r="W49" s="178" t="s">
        <v>136</v>
      </c>
      <c r="X49" s="179"/>
      <c r="Y49" s="179"/>
      <c r="Z49" s="178" t="s">
        <v>137</v>
      </c>
      <c r="AA49" s="179"/>
      <c r="AB49" s="179"/>
      <c r="AC49" s="180" t="s">
        <v>166</v>
      </c>
      <c r="AD49" s="180" t="s">
        <v>164</v>
      </c>
    </row>
    <row r="50" spans="1:30" ht="25.5" x14ac:dyDescent="0.25">
      <c r="A50" s="179"/>
      <c r="B50" s="181"/>
      <c r="C50" s="181"/>
      <c r="D50" s="179"/>
      <c r="E50" s="181"/>
      <c r="F50" s="181"/>
      <c r="G50" s="181"/>
      <c r="H50" s="181"/>
      <c r="I50" s="10" t="s">
        <v>27</v>
      </c>
      <c r="J50" s="10" t="s">
        <v>157</v>
      </c>
      <c r="K50" s="10" t="s">
        <v>158</v>
      </c>
      <c r="L50" s="10" t="s">
        <v>27</v>
      </c>
      <c r="M50" s="10" t="s">
        <v>157</v>
      </c>
      <c r="N50" s="10" t="s">
        <v>158</v>
      </c>
      <c r="O50" s="10" t="s">
        <v>27</v>
      </c>
      <c r="P50" s="10" t="s">
        <v>157</v>
      </c>
      <c r="Q50" s="10" t="s">
        <v>158</v>
      </c>
      <c r="R50" s="181"/>
      <c r="S50" s="181"/>
      <c r="T50" s="10" t="s">
        <v>27</v>
      </c>
      <c r="U50" s="10" t="s">
        <v>157</v>
      </c>
      <c r="V50" s="10" t="s">
        <v>158</v>
      </c>
      <c r="W50" s="10" t="s">
        <v>27</v>
      </c>
      <c r="X50" s="10" t="s">
        <v>157</v>
      </c>
      <c r="Y50" s="10" t="s">
        <v>158</v>
      </c>
      <c r="Z50" s="10" t="s">
        <v>27</v>
      </c>
      <c r="AA50" s="10" t="s">
        <v>157</v>
      </c>
      <c r="AB50" s="10" t="s">
        <v>158</v>
      </c>
      <c r="AC50" s="181"/>
      <c r="AD50" s="181"/>
    </row>
    <row r="51" spans="1:30" s="59" customFormat="1" ht="42.75" x14ac:dyDescent="0.25">
      <c r="A51" s="54" t="s">
        <v>144</v>
      </c>
      <c r="B51" s="54">
        <v>241</v>
      </c>
      <c r="C51" s="54">
        <v>612</v>
      </c>
      <c r="D51" s="6" t="s">
        <v>140</v>
      </c>
      <c r="E51" s="55">
        <f>F51+G51</f>
        <v>2686</v>
      </c>
      <c r="F51" s="55">
        <f>F52+F53</f>
        <v>522</v>
      </c>
      <c r="G51" s="55">
        <f>G52+G53</f>
        <v>2164</v>
      </c>
      <c r="H51" s="202">
        <v>140</v>
      </c>
      <c r="I51" s="56" t="s">
        <v>130</v>
      </c>
      <c r="J51" s="56" t="s">
        <v>130</v>
      </c>
      <c r="K51" s="56" t="s">
        <v>130</v>
      </c>
      <c r="L51" s="56" t="s">
        <v>130</v>
      </c>
      <c r="M51" s="56" t="s">
        <v>130</v>
      </c>
      <c r="N51" s="56" t="s">
        <v>130</v>
      </c>
      <c r="O51" s="57" t="s">
        <v>130</v>
      </c>
      <c r="P51" s="57" t="s">
        <v>130</v>
      </c>
      <c r="Q51" s="57" t="s">
        <v>130</v>
      </c>
      <c r="R51" s="95">
        <f>R52+R53</f>
        <v>185220</v>
      </c>
      <c r="S51" s="58"/>
      <c r="T51" s="54" t="s">
        <v>130</v>
      </c>
      <c r="U51" s="54" t="s">
        <v>130</v>
      </c>
      <c r="V51" s="54" t="s">
        <v>130</v>
      </c>
      <c r="W51" s="54" t="s">
        <v>130</v>
      </c>
      <c r="X51" s="54" t="s">
        <v>130</v>
      </c>
      <c r="Y51" s="54" t="s">
        <v>130</v>
      </c>
      <c r="Z51" s="54" t="s">
        <v>130</v>
      </c>
      <c r="AA51" s="54" t="s">
        <v>130</v>
      </c>
      <c r="AB51" s="54" t="s">
        <v>130</v>
      </c>
      <c r="AC51" s="54" t="s">
        <v>130</v>
      </c>
      <c r="AD51" s="241">
        <f>AC53+R51</f>
        <v>302960</v>
      </c>
    </row>
    <row r="52" spans="1:30" s="86" customFormat="1" x14ac:dyDescent="0.25">
      <c r="A52" s="78" t="s">
        <v>141</v>
      </c>
      <c r="B52" s="78"/>
      <c r="C52" s="78"/>
      <c r="D52" s="79" t="s">
        <v>159</v>
      </c>
      <c r="E52" s="80">
        <f t="shared" ref="E52:E67" si="0">F52+G52</f>
        <v>1422</v>
      </c>
      <c r="F52" s="80">
        <v>379</v>
      </c>
      <c r="G52" s="80">
        <f>688+355</f>
        <v>1043</v>
      </c>
      <c r="H52" s="203"/>
      <c r="I52" s="90">
        <v>355</v>
      </c>
      <c r="J52" s="91">
        <v>140</v>
      </c>
      <c r="K52" s="92">
        <f>I52*J52</f>
        <v>49700</v>
      </c>
      <c r="L52" s="90">
        <v>688</v>
      </c>
      <c r="M52" s="91">
        <v>140</v>
      </c>
      <c r="N52" s="92">
        <f>L52*M52</f>
        <v>96320</v>
      </c>
      <c r="O52" s="82" t="s">
        <v>130</v>
      </c>
      <c r="P52" s="82" t="s">
        <v>130</v>
      </c>
      <c r="Q52" s="82" t="s">
        <v>130</v>
      </c>
      <c r="R52" s="88">
        <f>N52+K52</f>
        <v>146020</v>
      </c>
      <c r="S52" s="83"/>
      <c r="T52" s="78" t="s">
        <v>130</v>
      </c>
      <c r="U52" s="78" t="s">
        <v>130</v>
      </c>
      <c r="V52" s="78" t="s">
        <v>130</v>
      </c>
      <c r="W52" s="78" t="s">
        <v>130</v>
      </c>
      <c r="X52" s="78" t="s">
        <v>130</v>
      </c>
      <c r="Y52" s="78" t="s">
        <v>130</v>
      </c>
      <c r="Z52" s="78" t="s">
        <v>130</v>
      </c>
      <c r="AA52" s="78" t="s">
        <v>130</v>
      </c>
      <c r="AB52" s="78" t="s">
        <v>130</v>
      </c>
      <c r="AC52" s="78" t="s">
        <v>130</v>
      </c>
      <c r="AD52" s="242"/>
    </row>
    <row r="53" spans="1:30" s="86" customFormat="1" x14ac:dyDescent="0.25">
      <c r="A53" s="78" t="s">
        <v>142</v>
      </c>
      <c r="B53" s="78"/>
      <c r="C53" s="78"/>
      <c r="D53" s="79" t="s">
        <v>160</v>
      </c>
      <c r="E53" s="80">
        <f t="shared" si="0"/>
        <v>1264</v>
      </c>
      <c r="F53" s="80">
        <v>143</v>
      </c>
      <c r="G53" s="80">
        <f>280+280+280+281</f>
        <v>1121</v>
      </c>
      <c r="H53" s="204"/>
      <c r="I53" s="81" t="s">
        <v>130</v>
      </c>
      <c r="J53" s="81" t="s">
        <v>130</v>
      </c>
      <c r="K53" s="81" t="s">
        <v>130</v>
      </c>
      <c r="L53" s="81" t="s">
        <v>130</v>
      </c>
      <c r="M53" s="81" t="s">
        <v>130</v>
      </c>
      <c r="N53" s="81" t="s">
        <v>130</v>
      </c>
      <c r="O53" s="82">
        <v>280</v>
      </c>
      <c r="P53" s="87">
        <v>140</v>
      </c>
      <c r="Q53" s="88">
        <f>O53*P53</f>
        <v>39200</v>
      </c>
      <c r="R53" s="88">
        <f>Q53</f>
        <v>39200</v>
      </c>
      <c r="S53" s="83"/>
      <c r="T53" s="78">
        <v>280</v>
      </c>
      <c r="U53" s="84">
        <v>140</v>
      </c>
      <c r="V53" s="85">
        <f>T53*U53</f>
        <v>39200</v>
      </c>
      <c r="W53" s="78">
        <v>280</v>
      </c>
      <c r="X53" s="84">
        <v>140</v>
      </c>
      <c r="Y53" s="85">
        <f>W53*X53</f>
        <v>39200</v>
      </c>
      <c r="Z53" s="78">
        <v>281</v>
      </c>
      <c r="AA53" s="84">
        <v>140</v>
      </c>
      <c r="AB53" s="85">
        <f>Z53*140</f>
        <v>39340</v>
      </c>
      <c r="AC53" s="85">
        <f>AB53+Y53+V53</f>
        <v>117740</v>
      </c>
      <c r="AD53" s="243"/>
    </row>
    <row r="54" spans="1:30" s="59" customFormat="1" ht="42.75" x14ac:dyDescent="0.25">
      <c r="A54" s="54" t="s">
        <v>143</v>
      </c>
      <c r="B54" s="54">
        <v>241</v>
      </c>
      <c r="C54" s="54">
        <v>612</v>
      </c>
      <c r="D54" s="6" t="s">
        <v>155</v>
      </c>
      <c r="E54" s="55">
        <f t="shared" si="0"/>
        <v>2686</v>
      </c>
      <c r="F54" s="55">
        <f>F55+F56</f>
        <v>114</v>
      </c>
      <c r="G54" s="55">
        <f>G55+G56</f>
        <v>2572</v>
      </c>
      <c r="H54" s="202">
        <v>260</v>
      </c>
      <c r="I54" s="56" t="s">
        <v>130</v>
      </c>
      <c r="J54" s="56" t="s">
        <v>130</v>
      </c>
      <c r="K54" s="56" t="s">
        <v>130</v>
      </c>
      <c r="L54" s="56" t="s">
        <v>130</v>
      </c>
      <c r="M54" s="56" t="s">
        <v>130</v>
      </c>
      <c r="N54" s="56" t="s">
        <v>130</v>
      </c>
      <c r="O54" s="57" t="s">
        <v>130</v>
      </c>
      <c r="P54" s="57" t="s">
        <v>130</v>
      </c>
      <c r="Q54" s="57" t="s">
        <v>130</v>
      </c>
      <c r="R54" s="57" t="s">
        <v>130</v>
      </c>
      <c r="S54" s="58"/>
      <c r="T54" s="54" t="s">
        <v>130</v>
      </c>
      <c r="U54" s="54" t="s">
        <v>130</v>
      </c>
      <c r="V54" s="54" t="s">
        <v>130</v>
      </c>
      <c r="W54" s="54" t="s">
        <v>130</v>
      </c>
      <c r="X54" s="54" t="s">
        <v>130</v>
      </c>
      <c r="Y54" s="54" t="s">
        <v>130</v>
      </c>
      <c r="Z54" s="54" t="s">
        <v>130</v>
      </c>
      <c r="AA54" s="54" t="s">
        <v>130</v>
      </c>
      <c r="AB54" s="54" t="s">
        <v>130</v>
      </c>
      <c r="AC54" s="60">
        <f>AC55+AC56</f>
        <v>501540</v>
      </c>
      <c r="AD54" s="241">
        <f>AC54+R55</f>
        <v>668720</v>
      </c>
    </row>
    <row r="55" spans="1:30" s="86" customFormat="1" x14ac:dyDescent="0.25">
      <c r="A55" s="78" t="s">
        <v>146</v>
      </c>
      <c r="B55" s="78"/>
      <c r="C55" s="78"/>
      <c r="D55" s="79" t="s">
        <v>159</v>
      </c>
      <c r="E55" s="80">
        <f t="shared" si="0"/>
        <v>1422</v>
      </c>
      <c r="F55" s="80">
        <v>112</v>
      </c>
      <c r="G55" s="80">
        <f>655+655</f>
        <v>1310</v>
      </c>
      <c r="H55" s="203"/>
      <c r="I55" s="81" t="s">
        <v>130</v>
      </c>
      <c r="J55" s="81" t="s">
        <v>130</v>
      </c>
      <c r="K55" s="81" t="s">
        <v>130</v>
      </c>
      <c r="L55" s="81" t="s">
        <v>130</v>
      </c>
      <c r="M55" s="81" t="s">
        <v>130</v>
      </c>
      <c r="N55" s="81" t="s">
        <v>130</v>
      </c>
      <c r="O55" s="82">
        <v>643</v>
      </c>
      <c r="P55" s="87">
        <v>260</v>
      </c>
      <c r="Q55" s="88">
        <f>O55*P55</f>
        <v>167180</v>
      </c>
      <c r="R55" s="89">
        <f>Q55</f>
        <v>167180</v>
      </c>
      <c r="S55" s="83"/>
      <c r="T55" s="78">
        <v>667</v>
      </c>
      <c r="U55" s="84">
        <v>260</v>
      </c>
      <c r="V55" s="85">
        <f>T55*U55</f>
        <v>173420</v>
      </c>
      <c r="W55" s="78" t="s">
        <v>130</v>
      </c>
      <c r="X55" s="78" t="s">
        <v>130</v>
      </c>
      <c r="Y55" s="78" t="s">
        <v>130</v>
      </c>
      <c r="Z55" s="78" t="s">
        <v>130</v>
      </c>
      <c r="AA55" s="78" t="s">
        <v>130</v>
      </c>
      <c r="AB55" s="78" t="s">
        <v>130</v>
      </c>
      <c r="AC55" s="94">
        <f>V55</f>
        <v>173420</v>
      </c>
      <c r="AD55" s="242"/>
    </row>
    <row r="56" spans="1:30" s="86" customFormat="1" x14ac:dyDescent="0.25">
      <c r="A56" s="78" t="s">
        <v>147</v>
      </c>
      <c r="B56" s="78"/>
      <c r="C56" s="78"/>
      <c r="D56" s="79" t="s">
        <v>160</v>
      </c>
      <c r="E56" s="80">
        <f t="shared" si="0"/>
        <v>1264</v>
      </c>
      <c r="F56" s="80">
        <v>2</v>
      </c>
      <c r="G56" s="80">
        <f>316+316+315+315</f>
        <v>1262</v>
      </c>
      <c r="H56" s="204"/>
      <c r="I56" s="81" t="s">
        <v>130</v>
      </c>
      <c r="J56" s="81" t="s">
        <v>130</v>
      </c>
      <c r="K56" s="81" t="s">
        <v>130</v>
      </c>
      <c r="L56" s="81" t="s">
        <v>130</v>
      </c>
      <c r="M56" s="81" t="s">
        <v>130</v>
      </c>
      <c r="N56" s="81" t="s">
        <v>130</v>
      </c>
      <c r="O56" s="78" t="s">
        <v>130</v>
      </c>
      <c r="P56" s="78" t="s">
        <v>130</v>
      </c>
      <c r="Q56" s="78" t="s">
        <v>130</v>
      </c>
      <c r="R56" s="78" t="s">
        <v>130</v>
      </c>
      <c r="S56" s="78" t="s">
        <v>130</v>
      </c>
      <c r="T56" s="78" t="s">
        <v>130</v>
      </c>
      <c r="U56" s="78" t="s">
        <v>130</v>
      </c>
      <c r="V56" s="78" t="s">
        <v>130</v>
      </c>
      <c r="W56" s="78">
        <v>631</v>
      </c>
      <c r="X56" s="84">
        <v>260</v>
      </c>
      <c r="Y56" s="85">
        <f>W56*X56</f>
        <v>164060</v>
      </c>
      <c r="Z56" s="78">
        <v>631</v>
      </c>
      <c r="AA56" s="84">
        <v>260</v>
      </c>
      <c r="AB56" s="85">
        <f>Z56*AA56</f>
        <v>164060</v>
      </c>
      <c r="AC56" s="85">
        <f>AB56+Y56</f>
        <v>328120</v>
      </c>
      <c r="AD56" s="243"/>
    </row>
    <row r="57" spans="1:30" s="59" customFormat="1" ht="48.75" customHeight="1" x14ac:dyDescent="0.25">
      <c r="A57" s="54" t="s">
        <v>145</v>
      </c>
      <c r="B57" s="54">
        <v>241</v>
      </c>
      <c r="C57" s="54">
        <v>612</v>
      </c>
      <c r="D57" s="6" t="s">
        <v>171</v>
      </c>
      <c r="E57" s="55">
        <f>E58+E59</f>
        <v>357</v>
      </c>
      <c r="F57" s="55">
        <f>F58+F59</f>
        <v>0</v>
      </c>
      <c r="G57" s="55">
        <f>G58+G59</f>
        <v>357</v>
      </c>
      <c r="H57" s="202">
        <v>15</v>
      </c>
      <c r="I57" s="56" t="s">
        <v>130</v>
      </c>
      <c r="J57" s="56" t="s">
        <v>130</v>
      </c>
      <c r="K57" s="56" t="s">
        <v>130</v>
      </c>
      <c r="L57" s="56" t="s">
        <v>130</v>
      </c>
      <c r="M57" s="56" t="s">
        <v>130</v>
      </c>
      <c r="N57" s="56" t="s">
        <v>130</v>
      </c>
      <c r="O57" s="57" t="s">
        <v>130</v>
      </c>
      <c r="P57" s="57" t="s">
        <v>130</v>
      </c>
      <c r="Q57" s="57" t="s">
        <v>130</v>
      </c>
      <c r="R57" s="61">
        <f>R58+R59</f>
        <v>4065</v>
      </c>
      <c r="S57" s="54" t="s">
        <v>130</v>
      </c>
      <c r="T57" s="54" t="s">
        <v>130</v>
      </c>
      <c r="U57" s="54" t="s">
        <v>130</v>
      </c>
      <c r="V57" s="54" t="s">
        <v>130</v>
      </c>
      <c r="W57" s="54" t="s">
        <v>130</v>
      </c>
      <c r="X57" s="54" t="s">
        <v>130</v>
      </c>
      <c r="Y57" s="54" t="s">
        <v>130</v>
      </c>
      <c r="Z57" s="54" t="s">
        <v>130</v>
      </c>
      <c r="AA57" s="54" t="s">
        <v>130</v>
      </c>
      <c r="AB57" s="54" t="s">
        <v>130</v>
      </c>
      <c r="AC57" s="54" t="s">
        <v>130</v>
      </c>
      <c r="AD57" s="241">
        <f>AC59+R57</f>
        <v>5355</v>
      </c>
    </row>
    <row r="58" spans="1:30" s="86" customFormat="1" ht="15" customHeight="1" x14ac:dyDescent="0.25">
      <c r="A58" s="78" t="s">
        <v>148</v>
      </c>
      <c r="B58" s="78"/>
      <c r="C58" s="78"/>
      <c r="D58" s="79" t="s">
        <v>159</v>
      </c>
      <c r="E58" s="80">
        <v>242</v>
      </c>
      <c r="F58" s="80">
        <v>0</v>
      </c>
      <c r="G58" s="80">
        <v>242</v>
      </c>
      <c r="H58" s="203"/>
      <c r="I58" s="90">
        <v>242</v>
      </c>
      <c r="J58" s="91">
        <v>15</v>
      </c>
      <c r="K58" s="92">
        <f>I58*J58</f>
        <v>3630</v>
      </c>
      <c r="L58" s="81" t="s">
        <v>130</v>
      </c>
      <c r="M58" s="81" t="s">
        <v>130</v>
      </c>
      <c r="N58" s="81" t="s">
        <v>130</v>
      </c>
      <c r="O58" s="78" t="s">
        <v>130</v>
      </c>
      <c r="P58" s="78" t="s">
        <v>130</v>
      </c>
      <c r="Q58" s="78" t="s">
        <v>130</v>
      </c>
      <c r="R58" s="89">
        <f>K58</f>
        <v>3630</v>
      </c>
      <c r="S58" s="93"/>
      <c r="T58" s="78" t="s">
        <v>130</v>
      </c>
      <c r="U58" s="78" t="s">
        <v>130</v>
      </c>
      <c r="V58" s="78" t="s">
        <v>130</v>
      </c>
      <c r="W58" s="78" t="s">
        <v>130</v>
      </c>
      <c r="X58" s="78" t="s">
        <v>130</v>
      </c>
      <c r="Y58" s="78" t="s">
        <v>130</v>
      </c>
      <c r="Z58" s="78" t="s">
        <v>130</v>
      </c>
      <c r="AA58" s="78" t="s">
        <v>130</v>
      </c>
      <c r="AB58" s="78" t="s">
        <v>130</v>
      </c>
      <c r="AC58" s="78" t="s">
        <v>130</v>
      </c>
      <c r="AD58" s="242"/>
    </row>
    <row r="59" spans="1:30" s="86" customFormat="1" ht="18.75" customHeight="1" x14ac:dyDescent="0.25">
      <c r="A59" s="78" t="s">
        <v>149</v>
      </c>
      <c r="B59" s="78"/>
      <c r="C59" s="78"/>
      <c r="D59" s="79" t="s">
        <v>160</v>
      </c>
      <c r="E59" s="80">
        <v>115</v>
      </c>
      <c r="F59" s="80">
        <v>0</v>
      </c>
      <c r="G59" s="80">
        <v>115</v>
      </c>
      <c r="H59" s="204"/>
      <c r="I59" s="81" t="s">
        <v>130</v>
      </c>
      <c r="J59" s="81" t="s">
        <v>130</v>
      </c>
      <c r="K59" s="81" t="s">
        <v>130</v>
      </c>
      <c r="L59" s="81" t="s">
        <v>130</v>
      </c>
      <c r="M59" s="81" t="s">
        <v>130</v>
      </c>
      <c r="N59" s="81" t="s">
        <v>130</v>
      </c>
      <c r="O59" s="82">
        <v>29</v>
      </c>
      <c r="P59" s="87">
        <v>15</v>
      </c>
      <c r="Q59" s="88">
        <f>O59*P59</f>
        <v>435</v>
      </c>
      <c r="R59" s="88">
        <f>Q59</f>
        <v>435</v>
      </c>
      <c r="S59" s="93"/>
      <c r="T59" s="78">
        <v>29</v>
      </c>
      <c r="U59" s="84">
        <v>15</v>
      </c>
      <c r="V59" s="85">
        <f>T59*U59</f>
        <v>435</v>
      </c>
      <c r="W59" s="78">
        <v>29</v>
      </c>
      <c r="X59" s="84">
        <v>15</v>
      </c>
      <c r="Y59" s="85">
        <f>W59*X59</f>
        <v>435</v>
      </c>
      <c r="Z59" s="78">
        <v>28</v>
      </c>
      <c r="AA59" s="84">
        <v>15</v>
      </c>
      <c r="AB59" s="85">
        <f>Z59*AA59</f>
        <v>420</v>
      </c>
      <c r="AC59" s="85">
        <f>AB59+Y59+V59</f>
        <v>1290</v>
      </c>
      <c r="AD59" s="243"/>
    </row>
    <row r="60" spans="1:30" s="59" customFormat="1" ht="48" customHeight="1" x14ac:dyDescent="0.25">
      <c r="A60" s="54" t="s">
        <v>150</v>
      </c>
      <c r="B60" s="54"/>
      <c r="C60" s="54"/>
      <c r="D60" s="6" t="s">
        <v>172</v>
      </c>
      <c r="E60" s="55">
        <v>97</v>
      </c>
      <c r="F60" s="55">
        <v>0</v>
      </c>
      <c r="G60" s="55">
        <f>G61+G62</f>
        <v>97</v>
      </c>
      <c r="H60" s="202">
        <v>106</v>
      </c>
      <c r="I60" s="56" t="s">
        <v>130</v>
      </c>
      <c r="J60" s="56" t="s">
        <v>130</v>
      </c>
      <c r="K60" s="56" t="s">
        <v>130</v>
      </c>
      <c r="L60" s="56" t="s">
        <v>130</v>
      </c>
      <c r="M60" s="56" t="s">
        <v>130</v>
      </c>
      <c r="N60" s="56" t="s">
        <v>130</v>
      </c>
      <c r="O60" s="57" t="s">
        <v>130</v>
      </c>
      <c r="P60" s="57" t="s">
        <v>130</v>
      </c>
      <c r="Q60" s="57" t="s">
        <v>130</v>
      </c>
      <c r="R60" s="57" t="s">
        <v>130</v>
      </c>
      <c r="S60" s="58"/>
      <c r="T60" s="54" t="s">
        <v>130</v>
      </c>
      <c r="U60" s="54" t="s">
        <v>130</v>
      </c>
      <c r="V60" s="54" t="s">
        <v>130</v>
      </c>
      <c r="W60" s="54" t="s">
        <v>130</v>
      </c>
      <c r="X60" s="54" t="s">
        <v>130</v>
      </c>
      <c r="Y60" s="54" t="s">
        <v>130</v>
      </c>
      <c r="Z60" s="54" t="s">
        <v>130</v>
      </c>
      <c r="AA60" s="54" t="s">
        <v>130</v>
      </c>
      <c r="AB60" s="54" t="s">
        <v>130</v>
      </c>
      <c r="AC60" s="54" t="s">
        <v>130</v>
      </c>
      <c r="AD60" s="241">
        <f>R61</f>
        <v>1455</v>
      </c>
    </row>
    <row r="61" spans="1:30" s="86" customFormat="1" ht="18.75" customHeight="1" x14ac:dyDescent="0.25">
      <c r="A61" s="78" t="s">
        <v>151</v>
      </c>
      <c r="B61" s="78"/>
      <c r="C61" s="78"/>
      <c r="D61" s="79" t="s">
        <v>159</v>
      </c>
      <c r="E61" s="80">
        <v>97</v>
      </c>
      <c r="F61" s="80">
        <v>0</v>
      </c>
      <c r="G61" s="80">
        <v>97</v>
      </c>
      <c r="H61" s="203"/>
      <c r="I61" s="81" t="s">
        <v>173</v>
      </c>
      <c r="J61" s="81" t="s">
        <v>130</v>
      </c>
      <c r="K61" s="81" t="s">
        <v>130</v>
      </c>
      <c r="L61" s="81" t="s">
        <v>130</v>
      </c>
      <c r="M61" s="81" t="s">
        <v>130</v>
      </c>
      <c r="N61" s="81" t="s">
        <v>130</v>
      </c>
      <c r="O61" s="82">
        <v>97</v>
      </c>
      <c r="P61" s="87">
        <v>15</v>
      </c>
      <c r="Q61" s="88">
        <f>O61*P61</f>
        <v>1455</v>
      </c>
      <c r="R61" s="89">
        <f>Q61</f>
        <v>1455</v>
      </c>
      <c r="S61" s="83"/>
      <c r="T61" s="78" t="s">
        <v>130</v>
      </c>
      <c r="U61" s="78" t="s">
        <v>130</v>
      </c>
      <c r="V61" s="78" t="s">
        <v>130</v>
      </c>
      <c r="W61" s="78" t="s">
        <v>130</v>
      </c>
      <c r="X61" s="78" t="s">
        <v>130</v>
      </c>
      <c r="Y61" s="78" t="s">
        <v>130</v>
      </c>
      <c r="Z61" s="78" t="s">
        <v>130</v>
      </c>
      <c r="AA61" s="78" t="s">
        <v>130</v>
      </c>
      <c r="AB61" s="78" t="s">
        <v>130</v>
      </c>
      <c r="AC61" s="78" t="s">
        <v>130</v>
      </c>
      <c r="AD61" s="242"/>
    </row>
    <row r="62" spans="1:30" s="86" customFormat="1" ht="18.75" customHeight="1" x14ac:dyDescent="0.25">
      <c r="A62" s="78" t="s">
        <v>152</v>
      </c>
      <c r="B62" s="78"/>
      <c r="C62" s="78"/>
      <c r="D62" s="79" t="s">
        <v>160</v>
      </c>
      <c r="E62" s="80">
        <f t="shared" ref="E62" si="1">F62+G62</f>
        <v>0</v>
      </c>
      <c r="F62" s="80">
        <v>0</v>
      </c>
      <c r="G62" s="80">
        <v>0</v>
      </c>
      <c r="H62" s="204"/>
      <c r="I62" s="81" t="s">
        <v>130</v>
      </c>
      <c r="J62" s="81" t="s">
        <v>130</v>
      </c>
      <c r="K62" s="81" t="s">
        <v>130</v>
      </c>
      <c r="L62" s="81" t="s">
        <v>130</v>
      </c>
      <c r="M62" s="81" t="s">
        <v>130</v>
      </c>
      <c r="N62" s="81" t="s">
        <v>130</v>
      </c>
      <c r="O62" s="82" t="s">
        <v>130</v>
      </c>
      <c r="P62" s="82" t="s">
        <v>130</v>
      </c>
      <c r="Q62" s="82" t="s">
        <v>130</v>
      </c>
      <c r="R62" s="82" t="s">
        <v>130</v>
      </c>
      <c r="S62" s="83"/>
      <c r="T62" s="78" t="s">
        <v>130</v>
      </c>
      <c r="U62" s="78" t="s">
        <v>130</v>
      </c>
      <c r="V62" s="78" t="s">
        <v>130</v>
      </c>
      <c r="W62" s="78" t="s">
        <v>130</v>
      </c>
      <c r="X62" s="78" t="s">
        <v>130</v>
      </c>
      <c r="Y62" s="78" t="s">
        <v>130</v>
      </c>
      <c r="Z62" s="78" t="s">
        <v>130</v>
      </c>
      <c r="AA62" s="78" t="s">
        <v>130</v>
      </c>
      <c r="AB62" s="78" t="s">
        <v>130</v>
      </c>
      <c r="AC62" s="78" t="s">
        <v>130</v>
      </c>
      <c r="AD62" s="243"/>
    </row>
    <row r="63" spans="1:30" s="59" customFormat="1" ht="48.75" customHeight="1" x14ac:dyDescent="0.25">
      <c r="A63" s="54" t="s">
        <v>153</v>
      </c>
      <c r="B63" s="54"/>
      <c r="C63" s="54"/>
      <c r="D63" s="6" t="s">
        <v>156</v>
      </c>
      <c r="E63" s="55">
        <f>F63+G63</f>
        <v>2686</v>
      </c>
      <c r="F63" s="55">
        <f>F64+F65</f>
        <v>1091</v>
      </c>
      <c r="G63" s="55">
        <f>G64+G65</f>
        <v>1595</v>
      </c>
      <c r="H63" s="202">
        <v>106</v>
      </c>
      <c r="I63" s="56" t="s">
        <v>130</v>
      </c>
      <c r="J63" s="56" t="s">
        <v>130</v>
      </c>
      <c r="K63" s="56" t="s">
        <v>130</v>
      </c>
      <c r="L63" s="56" t="s">
        <v>130</v>
      </c>
      <c r="M63" s="56" t="s">
        <v>130</v>
      </c>
      <c r="N63" s="56" t="s">
        <v>130</v>
      </c>
      <c r="O63" s="57" t="s">
        <v>130</v>
      </c>
      <c r="P63" s="57" t="s">
        <v>130</v>
      </c>
      <c r="Q63" s="57" t="s">
        <v>130</v>
      </c>
      <c r="R63" s="57" t="s">
        <v>130</v>
      </c>
      <c r="S63" s="58"/>
      <c r="T63" s="54" t="s">
        <v>130</v>
      </c>
      <c r="U63" s="54" t="s">
        <v>130</v>
      </c>
      <c r="V63" s="54" t="s">
        <v>130</v>
      </c>
      <c r="W63" s="54" t="s">
        <v>130</v>
      </c>
      <c r="X63" s="54" t="s">
        <v>130</v>
      </c>
      <c r="Y63" s="54" t="s">
        <v>130</v>
      </c>
      <c r="Z63" s="54" t="s">
        <v>130</v>
      </c>
      <c r="AA63" s="54" t="s">
        <v>130</v>
      </c>
      <c r="AB63" s="54" t="s">
        <v>130</v>
      </c>
      <c r="AC63" s="54" t="s">
        <v>130</v>
      </c>
      <c r="AD63" s="241">
        <f>AC65+R64</f>
        <v>169070</v>
      </c>
    </row>
    <row r="64" spans="1:30" s="86" customFormat="1" ht="22.5" customHeight="1" x14ac:dyDescent="0.25">
      <c r="A64" s="78" t="s">
        <v>167</v>
      </c>
      <c r="B64" s="78"/>
      <c r="C64" s="78"/>
      <c r="D64" s="79" t="s">
        <v>159</v>
      </c>
      <c r="E64" s="80">
        <f t="shared" si="0"/>
        <v>1422</v>
      </c>
      <c r="F64" s="80">
        <v>1055</v>
      </c>
      <c r="G64" s="80">
        <v>367</v>
      </c>
      <c r="H64" s="203"/>
      <c r="I64" s="81" t="s">
        <v>130</v>
      </c>
      <c r="J64" s="81" t="s">
        <v>130</v>
      </c>
      <c r="K64" s="81" t="s">
        <v>130</v>
      </c>
      <c r="L64" s="81" t="s">
        <v>130</v>
      </c>
      <c r="M64" s="81" t="s">
        <v>130</v>
      </c>
      <c r="N64" s="81" t="s">
        <v>130</v>
      </c>
      <c r="O64" s="82">
        <v>367</v>
      </c>
      <c r="P64" s="87">
        <v>106</v>
      </c>
      <c r="Q64" s="88">
        <f>O64*P64</f>
        <v>38902</v>
      </c>
      <c r="R64" s="89">
        <f>Q64</f>
        <v>38902</v>
      </c>
      <c r="S64" s="83"/>
      <c r="T64" s="78" t="s">
        <v>130</v>
      </c>
      <c r="U64" s="78" t="s">
        <v>130</v>
      </c>
      <c r="V64" s="78" t="s">
        <v>130</v>
      </c>
      <c r="W64" s="78" t="s">
        <v>130</v>
      </c>
      <c r="X64" s="78" t="s">
        <v>130</v>
      </c>
      <c r="Y64" s="78" t="s">
        <v>130</v>
      </c>
      <c r="Z64" s="78" t="s">
        <v>130</v>
      </c>
      <c r="AA64" s="78" t="s">
        <v>130</v>
      </c>
      <c r="AB64" s="78" t="s">
        <v>130</v>
      </c>
      <c r="AC64" s="78" t="s">
        <v>130</v>
      </c>
      <c r="AD64" s="242"/>
    </row>
    <row r="65" spans="1:30" s="86" customFormat="1" ht="21.75" customHeight="1" x14ac:dyDescent="0.25">
      <c r="A65" s="78" t="s">
        <v>168</v>
      </c>
      <c r="B65" s="78"/>
      <c r="C65" s="78"/>
      <c r="D65" s="79" t="s">
        <v>160</v>
      </c>
      <c r="E65" s="80">
        <f t="shared" si="0"/>
        <v>1264</v>
      </c>
      <c r="F65" s="80">
        <v>36</v>
      </c>
      <c r="G65" s="80">
        <v>1228</v>
      </c>
      <c r="H65" s="204"/>
      <c r="I65" s="81" t="s">
        <v>130</v>
      </c>
      <c r="J65" s="81" t="s">
        <v>130</v>
      </c>
      <c r="K65" s="81" t="s">
        <v>130</v>
      </c>
      <c r="L65" s="81" t="s">
        <v>130</v>
      </c>
      <c r="M65" s="81" t="s">
        <v>130</v>
      </c>
      <c r="N65" s="81" t="s">
        <v>130</v>
      </c>
      <c r="O65" s="82" t="s">
        <v>130</v>
      </c>
      <c r="P65" s="82" t="s">
        <v>130</v>
      </c>
      <c r="Q65" s="82" t="s">
        <v>130</v>
      </c>
      <c r="R65" s="82" t="s">
        <v>130</v>
      </c>
      <c r="S65" s="83"/>
      <c r="T65" s="78">
        <v>430</v>
      </c>
      <c r="U65" s="84">
        <v>106</v>
      </c>
      <c r="V65" s="85">
        <f>T65*U65</f>
        <v>45580</v>
      </c>
      <c r="W65" s="78">
        <v>399</v>
      </c>
      <c r="X65" s="84">
        <v>106</v>
      </c>
      <c r="Y65" s="85">
        <f>W65*X65</f>
        <v>42294</v>
      </c>
      <c r="Z65" s="78">
        <v>399</v>
      </c>
      <c r="AA65" s="84">
        <v>106</v>
      </c>
      <c r="AB65" s="85">
        <f>Z65*AA65</f>
        <v>42294</v>
      </c>
      <c r="AC65" s="85">
        <f>AB65+Y65+V65</f>
        <v>130168</v>
      </c>
      <c r="AD65" s="243"/>
    </row>
    <row r="66" spans="1:30" s="59" customFormat="1" ht="42.75" x14ac:dyDescent="0.25">
      <c r="A66" s="54" t="s">
        <v>154</v>
      </c>
      <c r="B66" s="54">
        <v>241</v>
      </c>
      <c r="C66" s="54">
        <v>612</v>
      </c>
      <c r="D66" s="6" t="s">
        <v>128</v>
      </c>
      <c r="E66" s="55">
        <f t="shared" si="0"/>
        <v>135</v>
      </c>
      <c r="F66" s="55">
        <v>0</v>
      </c>
      <c r="G66" s="55">
        <v>135</v>
      </c>
      <c r="H66" s="62">
        <v>80</v>
      </c>
      <c r="I66" s="63">
        <v>132</v>
      </c>
      <c r="J66" s="64">
        <v>80</v>
      </c>
      <c r="K66" s="65">
        <f>I66*J66</f>
        <v>10560</v>
      </c>
      <c r="L66" s="63">
        <v>3</v>
      </c>
      <c r="M66" s="64">
        <v>80</v>
      </c>
      <c r="N66" s="65">
        <f>L66*M66</f>
        <v>240</v>
      </c>
      <c r="O66" s="57" t="s">
        <v>130</v>
      </c>
      <c r="P66" s="57" t="s">
        <v>130</v>
      </c>
      <c r="Q66" s="57" t="s">
        <v>130</v>
      </c>
      <c r="R66" s="61">
        <f>N66+K66</f>
        <v>10800</v>
      </c>
      <c r="S66" s="54" t="s">
        <v>130</v>
      </c>
      <c r="T66" s="54" t="s">
        <v>130</v>
      </c>
      <c r="U66" s="54" t="s">
        <v>130</v>
      </c>
      <c r="V66" s="54" t="s">
        <v>130</v>
      </c>
      <c r="W66" s="54" t="s">
        <v>130</v>
      </c>
      <c r="X66" s="54" t="s">
        <v>130</v>
      </c>
      <c r="Y66" s="54" t="s">
        <v>130</v>
      </c>
      <c r="Z66" s="54" t="s">
        <v>130</v>
      </c>
      <c r="AA66" s="54" t="s">
        <v>130</v>
      </c>
      <c r="AB66" s="54" t="s">
        <v>130</v>
      </c>
      <c r="AC66" s="54" t="s">
        <v>130</v>
      </c>
      <c r="AD66" s="66">
        <f>R66</f>
        <v>10800</v>
      </c>
    </row>
    <row r="67" spans="1:30" s="59" customFormat="1" ht="42.75" x14ac:dyDescent="0.25">
      <c r="A67" s="54" t="s">
        <v>169</v>
      </c>
      <c r="B67" s="54">
        <v>241</v>
      </c>
      <c r="C67" s="54">
        <v>612</v>
      </c>
      <c r="D67" s="6" t="s">
        <v>129</v>
      </c>
      <c r="E67" s="55">
        <f t="shared" si="0"/>
        <v>1181</v>
      </c>
      <c r="F67" s="55">
        <v>0</v>
      </c>
      <c r="G67" s="55">
        <v>1181</v>
      </c>
      <c r="H67" s="62">
        <v>15</v>
      </c>
      <c r="I67" s="63">
        <v>1181</v>
      </c>
      <c r="J67" s="64">
        <v>15</v>
      </c>
      <c r="K67" s="65">
        <f>I67*J67</f>
        <v>17715</v>
      </c>
      <c r="L67" s="56" t="s">
        <v>130</v>
      </c>
      <c r="M67" s="56" t="s">
        <v>130</v>
      </c>
      <c r="N67" s="56" t="s">
        <v>130</v>
      </c>
      <c r="O67" s="57" t="s">
        <v>130</v>
      </c>
      <c r="P67" s="57" t="s">
        <v>130</v>
      </c>
      <c r="Q67" s="57" t="s">
        <v>130</v>
      </c>
      <c r="R67" s="61">
        <f>K67</f>
        <v>17715</v>
      </c>
      <c r="S67" s="54" t="s">
        <v>130</v>
      </c>
      <c r="T67" s="54" t="s">
        <v>130</v>
      </c>
      <c r="U67" s="54" t="s">
        <v>130</v>
      </c>
      <c r="V67" s="54" t="s">
        <v>130</v>
      </c>
      <c r="W67" s="54" t="s">
        <v>130</v>
      </c>
      <c r="X67" s="54" t="s">
        <v>130</v>
      </c>
      <c r="Y67" s="54" t="s">
        <v>130</v>
      </c>
      <c r="Z67" s="54" t="s">
        <v>130</v>
      </c>
      <c r="AA67" s="54" t="s">
        <v>130</v>
      </c>
      <c r="AB67" s="54" t="s">
        <v>130</v>
      </c>
      <c r="AC67" s="54" t="s">
        <v>130</v>
      </c>
      <c r="AD67" s="66">
        <f>R67</f>
        <v>17715</v>
      </c>
    </row>
    <row r="68" spans="1:30" s="77" customFormat="1" ht="15.75" x14ac:dyDescent="0.25">
      <c r="A68" s="191" t="s">
        <v>64</v>
      </c>
      <c r="B68" s="192"/>
      <c r="C68" s="192"/>
      <c r="D68" s="193"/>
      <c r="E68" s="67" t="s">
        <v>65</v>
      </c>
      <c r="F68" s="67" t="s">
        <v>65</v>
      </c>
      <c r="G68" s="67" t="s">
        <v>65</v>
      </c>
      <c r="H68" s="68" t="s">
        <v>65</v>
      </c>
      <c r="I68" s="69" t="s">
        <v>65</v>
      </c>
      <c r="J68" s="69" t="s">
        <v>65</v>
      </c>
      <c r="K68" s="70">
        <f>K67+K66+K58+K52</f>
        <v>81605</v>
      </c>
      <c r="L68" s="69" t="s">
        <v>65</v>
      </c>
      <c r="M68" s="69" t="s">
        <v>65</v>
      </c>
      <c r="N68" s="70">
        <f>N66+N52</f>
        <v>96560</v>
      </c>
      <c r="O68" s="71" t="s">
        <v>65</v>
      </c>
      <c r="P68" s="71" t="s">
        <v>65</v>
      </c>
      <c r="Q68" s="72">
        <f>Q64+Q61+Q59+Q55+Q53</f>
        <v>247172</v>
      </c>
      <c r="R68" s="73">
        <f>R67+R66+R64+R61+R57+R55+R51</f>
        <v>425337</v>
      </c>
      <c r="S68" s="74"/>
      <c r="T68" s="75" t="s">
        <v>65</v>
      </c>
      <c r="U68" s="75" t="s">
        <v>65</v>
      </c>
      <c r="V68" s="76">
        <f>V65+V59+V55+V53</f>
        <v>258635</v>
      </c>
      <c r="W68" s="76" t="s">
        <v>65</v>
      </c>
      <c r="X68" s="76" t="s">
        <v>65</v>
      </c>
      <c r="Y68" s="76">
        <f>Y65+Y59+Y56+Y53</f>
        <v>245989</v>
      </c>
      <c r="Z68" s="76" t="s">
        <v>65</v>
      </c>
      <c r="AA68" s="76" t="s">
        <v>65</v>
      </c>
      <c r="AB68" s="76">
        <f>AB65+AB59+AB56+AB53</f>
        <v>246114</v>
      </c>
      <c r="AC68" s="76">
        <f>AB68+Y68+V68</f>
        <v>750738</v>
      </c>
      <c r="AD68" s="76">
        <f>AC68+R68</f>
        <v>1176075</v>
      </c>
    </row>
    <row r="69" spans="1:30" ht="17.25" customHeight="1" x14ac:dyDescent="0.25">
      <c r="I69" s="194" t="s">
        <v>170</v>
      </c>
      <c r="J69" s="195"/>
      <c r="K69" s="195"/>
      <c r="L69" s="195"/>
      <c r="M69" s="195"/>
      <c r="N69" s="207"/>
      <c r="Q69" s="45"/>
      <c r="R69" s="45"/>
    </row>
    <row r="70" spans="1:30" x14ac:dyDescent="0.25">
      <c r="A70" t="s">
        <v>174</v>
      </c>
    </row>
  </sheetData>
  <mergeCells count="52">
    <mergeCell ref="AC49:AC50"/>
    <mergeCell ref="AD49:AD50"/>
    <mergeCell ref="W1:AB1"/>
    <mergeCell ref="H49:H50"/>
    <mergeCell ref="G49:G50"/>
    <mergeCell ref="A48:AB48"/>
    <mergeCell ref="A3:AB4"/>
    <mergeCell ref="A5:Q5"/>
    <mergeCell ref="A6:A7"/>
    <mergeCell ref="B6:B7"/>
    <mergeCell ref="C6:C7"/>
    <mergeCell ref="D6:D7"/>
    <mergeCell ref="I6:K6"/>
    <mergeCell ref="L6:N6"/>
    <mergeCell ref="O6:Q6"/>
    <mergeCell ref="S6:S7"/>
    <mergeCell ref="T49:V49"/>
    <mergeCell ref="W49:Y49"/>
    <mergeCell ref="Z49:AB49"/>
    <mergeCell ref="O49:Q49"/>
    <mergeCell ref="S49:S50"/>
    <mergeCell ref="R49:R50"/>
    <mergeCell ref="A9:A10"/>
    <mergeCell ref="A12:A14"/>
    <mergeCell ref="A16:A19"/>
    <mergeCell ref="A21:A25"/>
    <mergeCell ref="A27:A30"/>
    <mergeCell ref="A31:A35"/>
    <mergeCell ref="A37:A39"/>
    <mergeCell ref="A41:A42"/>
    <mergeCell ref="A43:A46"/>
    <mergeCell ref="A47:D47"/>
    <mergeCell ref="I69:N69"/>
    <mergeCell ref="H60:H62"/>
    <mergeCell ref="A68:D68"/>
    <mergeCell ref="A49:A50"/>
    <mergeCell ref="B49:B50"/>
    <mergeCell ref="C49:C50"/>
    <mergeCell ref="D49:D50"/>
    <mergeCell ref="H63:H65"/>
    <mergeCell ref="I49:K49"/>
    <mergeCell ref="L49:N49"/>
    <mergeCell ref="F49:F50"/>
    <mergeCell ref="E49:E50"/>
    <mergeCell ref="H51:H53"/>
    <mergeCell ref="H54:H56"/>
    <mergeCell ref="H57:H59"/>
    <mergeCell ref="AD51:AD53"/>
    <mergeCell ref="AD54:AD56"/>
    <mergeCell ref="AD57:AD59"/>
    <mergeCell ref="AD63:AD65"/>
    <mergeCell ref="AD60:AD62"/>
  </mergeCells>
  <pageMargins left="0.25" right="0.25" top="0.75" bottom="0.75" header="0.3" footer="0.3"/>
  <pageSetup paperSize="9" scale="42" fitToHeight="0" orientation="landscape" horizontalDpi="180" verticalDpi="18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N59"/>
  <sheetViews>
    <sheetView topLeftCell="A4" workbookViewId="0">
      <selection activeCell="G50" sqref="G50"/>
    </sheetView>
  </sheetViews>
  <sheetFormatPr defaultRowHeight="15" x14ac:dyDescent="0.25"/>
  <cols>
    <col min="2" max="3" width="0" hidden="1" customWidth="1"/>
    <col min="4" max="4" width="36.85546875" bestFit="1" customWidth="1"/>
    <col min="6" max="6" width="13" customWidth="1"/>
    <col min="7" max="7" width="13.42578125" bestFit="1" customWidth="1"/>
    <col min="9" max="9" width="11.28515625" customWidth="1"/>
    <col min="10" max="10" width="13.42578125" bestFit="1" customWidth="1"/>
    <col min="12" max="12" width="11.5703125" customWidth="1"/>
    <col min="13" max="13" width="13.42578125" bestFit="1" customWidth="1"/>
    <col min="14" max="14" width="19.42578125" hidden="1" customWidth="1"/>
  </cols>
  <sheetData>
    <row r="1" spans="1:14" x14ac:dyDescent="0.25">
      <c r="I1" s="244" t="s">
        <v>133</v>
      </c>
      <c r="J1" s="244"/>
      <c r="K1" s="244"/>
      <c r="L1" s="244"/>
      <c r="M1" s="244"/>
    </row>
    <row r="2" spans="1:14" x14ac:dyDescent="0.25">
      <c r="J2" s="41"/>
      <c r="K2" s="41"/>
      <c r="L2" s="41"/>
      <c r="M2" s="41"/>
    </row>
    <row r="3" spans="1:14" x14ac:dyDescent="0.25">
      <c r="A3" s="199" t="s">
        <v>132</v>
      </c>
      <c r="B3" s="199"/>
      <c r="C3" s="199"/>
      <c r="D3" s="199"/>
      <c r="E3" s="199"/>
      <c r="F3" s="199"/>
      <c r="G3" s="199"/>
      <c r="H3" s="199"/>
      <c r="I3" s="199"/>
      <c r="J3" s="199"/>
      <c r="K3" s="199"/>
      <c r="L3" s="199"/>
      <c r="M3" s="199"/>
    </row>
    <row r="4" spans="1:14" ht="99" customHeight="1" x14ac:dyDescent="0.25">
      <c r="A4" s="199"/>
      <c r="B4" s="199"/>
      <c r="C4" s="199"/>
      <c r="D4" s="199"/>
      <c r="E4" s="199"/>
      <c r="F4" s="199"/>
      <c r="G4" s="199"/>
      <c r="H4" s="199"/>
      <c r="I4" s="199"/>
      <c r="J4" s="199"/>
      <c r="K4" s="199"/>
      <c r="L4" s="199"/>
      <c r="M4" s="199"/>
      <c r="N4" s="18"/>
    </row>
    <row r="5" spans="1:14" ht="15" hidden="1" customHeight="1" x14ac:dyDescent="0.25">
      <c r="A5" s="185" t="s">
        <v>115</v>
      </c>
      <c r="B5" s="185"/>
      <c r="C5" s="185"/>
      <c r="D5" s="185"/>
      <c r="E5" s="185"/>
      <c r="F5" s="185"/>
      <c r="G5" s="185"/>
      <c r="H5" s="185"/>
      <c r="I5" s="185"/>
      <c r="J5" s="185"/>
      <c r="K5" s="185"/>
      <c r="L5" s="185"/>
      <c r="M5" s="185"/>
      <c r="N5" s="19"/>
    </row>
    <row r="6" spans="1:14" hidden="1" x14ac:dyDescent="0.25">
      <c r="A6" s="178" t="s">
        <v>5</v>
      </c>
      <c r="B6" s="180" t="s">
        <v>66</v>
      </c>
      <c r="C6" s="180" t="s">
        <v>67</v>
      </c>
      <c r="D6" s="178" t="s">
        <v>22</v>
      </c>
      <c r="E6" s="178" t="s">
        <v>23</v>
      </c>
      <c r="F6" s="179"/>
      <c r="G6" s="179"/>
      <c r="H6" s="178" t="s">
        <v>24</v>
      </c>
      <c r="I6" s="179"/>
      <c r="J6" s="179"/>
      <c r="K6" s="178" t="s">
        <v>25</v>
      </c>
      <c r="L6" s="179"/>
      <c r="M6" s="179"/>
      <c r="N6" s="180" t="s">
        <v>26</v>
      </c>
    </row>
    <row r="7" spans="1:14" ht="25.5" hidden="1" x14ac:dyDescent="0.25">
      <c r="A7" s="179"/>
      <c r="B7" s="181"/>
      <c r="C7" s="181"/>
      <c r="D7" s="179"/>
      <c r="E7" s="10" t="s">
        <v>27</v>
      </c>
      <c r="F7" s="10" t="s">
        <v>28</v>
      </c>
      <c r="G7" s="10" t="s">
        <v>29</v>
      </c>
      <c r="H7" s="10" t="s">
        <v>27</v>
      </c>
      <c r="I7" s="10" t="s">
        <v>28</v>
      </c>
      <c r="J7" s="10" t="s">
        <v>29</v>
      </c>
      <c r="K7" s="10" t="s">
        <v>27</v>
      </c>
      <c r="L7" s="10" t="s">
        <v>28</v>
      </c>
      <c r="M7" s="10" t="s">
        <v>29</v>
      </c>
      <c r="N7" s="181"/>
    </row>
    <row r="8" spans="1:14" ht="31.5" hidden="1" x14ac:dyDescent="0.25">
      <c r="A8" s="35">
        <v>1</v>
      </c>
      <c r="B8" s="35">
        <v>241</v>
      </c>
      <c r="C8" s="35">
        <v>611</v>
      </c>
      <c r="D8" s="22" t="s">
        <v>73</v>
      </c>
      <c r="E8" s="17"/>
      <c r="F8" s="17"/>
      <c r="G8" s="27">
        <v>9066792</v>
      </c>
      <c r="H8" s="17"/>
      <c r="I8" s="17"/>
      <c r="J8" s="27">
        <v>9066792</v>
      </c>
      <c r="K8" s="17"/>
      <c r="L8" s="17"/>
      <c r="M8" s="27">
        <v>9066792</v>
      </c>
    </row>
    <row r="9" spans="1:14" ht="25.5" hidden="1" x14ac:dyDescent="0.25">
      <c r="A9" s="186">
        <v>2</v>
      </c>
      <c r="B9" s="35">
        <v>241</v>
      </c>
      <c r="C9" s="35">
        <v>611</v>
      </c>
      <c r="D9" s="23" t="s">
        <v>74</v>
      </c>
      <c r="E9" s="17"/>
      <c r="F9" s="17"/>
      <c r="G9" s="27">
        <v>5315016</v>
      </c>
      <c r="H9" s="17"/>
      <c r="I9" s="17"/>
      <c r="J9" s="27">
        <v>5315016</v>
      </c>
      <c r="K9" s="17"/>
      <c r="L9" s="17"/>
      <c r="M9" s="27">
        <v>5315016</v>
      </c>
    </row>
    <row r="10" spans="1:14" ht="51" hidden="1" x14ac:dyDescent="0.25">
      <c r="A10" s="187"/>
      <c r="B10" s="35">
        <v>241</v>
      </c>
      <c r="C10" s="35">
        <v>611</v>
      </c>
      <c r="D10" s="24" t="s">
        <v>75</v>
      </c>
      <c r="E10" s="17"/>
      <c r="F10" s="17"/>
      <c r="G10" s="28">
        <v>3751776</v>
      </c>
      <c r="H10" s="17"/>
      <c r="I10" s="17"/>
      <c r="J10" s="28">
        <v>3751776</v>
      </c>
      <c r="K10" s="17"/>
      <c r="L10" s="17"/>
      <c r="M10" s="28">
        <v>3751776</v>
      </c>
    </row>
    <row r="11" spans="1:14" ht="31.5" hidden="1" x14ac:dyDescent="0.25">
      <c r="A11" s="35">
        <v>3</v>
      </c>
      <c r="B11" s="35">
        <v>241</v>
      </c>
      <c r="C11" s="35">
        <v>611</v>
      </c>
      <c r="D11" s="21" t="s">
        <v>76</v>
      </c>
      <c r="E11" s="17"/>
      <c r="F11" s="17"/>
      <c r="G11" s="27">
        <v>0</v>
      </c>
      <c r="H11" s="17"/>
      <c r="I11" s="17"/>
      <c r="J11" s="27">
        <v>0</v>
      </c>
      <c r="K11" s="17"/>
      <c r="L11" s="17"/>
      <c r="M11" s="27">
        <v>0</v>
      </c>
    </row>
    <row r="12" spans="1:14" ht="31.5" hidden="1" x14ac:dyDescent="0.25">
      <c r="A12" s="186">
        <v>4</v>
      </c>
      <c r="B12" s="35">
        <v>241</v>
      </c>
      <c r="C12" s="35">
        <v>611</v>
      </c>
      <c r="D12" s="21" t="s">
        <v>77</v>
      </c>
      <c r="E12" s="17"/>
      <c r="F12" s="17"/>
      <c r="G12" s="27">
        <v>2738171.18</v>
      </c>
      <c r="H12" s="17"/>
      <c r="I12" s="17"/>
      <c r="J12" s="27">
        <v>2738171.18</v>
      </c>
      <c r="K12" s="17"/>
      <c r="L12" s="17"/>
      <c r="M12" s="27">
        <v>2738171.18</v>
      </c>
    </row>
    <row r="13" spans="1:14" ht="25.5" hidden="1" x14ac:dyDescent="0.25">
      <c r="A13" s="188"/>
      <c r="B13" s="35">
        <v>241</v>
      </c>
      <c r="C13" s="35">
        <v>611</v>
      </c>
      <c r="D13" s="23" t="s">
        <v>74</v>
      </c>
      <c r="E13" s="17"/>
      <c r="F13" s="17"/>
      <c r="G13" s="27">
        <v>1605134.83</v>
      </c>
      <c r="H13" s="17"/>
      <c r="I13" s="17"/>
      <c r="J13" s="27">
        <v>1605134.83</v>
      </c>
      <c r="K13" s="17"/>
      <c r="L13" s="17"/>
      <c r="M13" s="27">
        <v>1605134.83</v>
      </c>
    </row>
    <row r="14" spans="1:14" ht="38.25" hidden="1" x14ac:dyDescent="0.25">
      <c r="A14" s="187"/>
      <c r="B14" s="35">
        <v>241</v>
      </c>
      <c r="C14" s="35">
        <v>611</v>
      </c>
      <c r="D14" s="24" t="s">
        <v>78</v>
      </c>
      <c r="E14" s="17"/>
      <c r="F14" s="17"/>
      <c r="G14" s="27">
        <v>1133036.3500000001</v>
      </c>
      <c r="H14" s="17"/>
      <c r="I14" s="17"/>
      <c r="J14" s="27">
        <v>1133036.3500000001</v>
      </c>
      <c r="K14" s="17"/>
      <c r="L14" s="17"/>
      <c r="M14" s="27">
        <v>1133036.3500000001</v>
      </c>
    </row>
    <row r="15" spans="1:14" ht="31.5" hidden="1" x14ac:dyDescent="0.25">
      <c r="A15" s="35">
        <v>5</v>
      </c>
      <c r="B15" s="35">
        <v>241</v>
      </c>
      <c r="C15" s="35">
        <v>611</v>
      </c>
      <c r="D15" s="21" t="s">
        <v>79</v>
      </c>
      <c r="E15" s="17"/>
      <c r="F15" s="17"/>
      <c r="G15" s="27">
        <v>820116</v>
      </c>
      <c r="H15" s="17"/>
      <c r="I15" s="17"/>
      <c r="J15" s="27">
        <v>820116</v>
      </c>
      <c r="K15" s="17"/>
      <c r="L15" s="17"/>
      <c r="M15" s="27">
        <v>820116</v>
      </c>
    </row>
    <row r="16" spans="1:14" ht="15.75" hidden="1" x14ac:dyDescent="0.25">
      <c r="A16" s="186">
        <v>6</v>
      </c>
      <c r="B16" s="35">
        <v>241</v>
      </c>
      <c r="C16" s="35">
        <v>611</v>
      </c>
      <c r="D16" s="21" t="s">
        <v>80</v>
      </c>
      <c r="E16" s="17"/>
      <c r="F16" s="17"/>
      <c r="G16" s="27">
        <v>95023</v>
      </c>
      <c r="H16" s="17"/>
      <c r="I16" s="17"/>
      <c r="J16" s="27">
        <v>95023</v>
      </c>
      <c r="K16" s="17"/>
      <c r="L16" s="17"/>
      <c r="M16" s="27">
        <v>95023</v>
      </c>
    </row>
    <row r="17" spans="1:13" ht="25.5" hidden="1" x14ac:dyDescent="0.25">
      <c r="A17" s="188"/>
      <c r="B17" s="35">
        <v>241</v>
      </c>
      <c r="C17" s="35">
        <v>611</v>
      </c>
      <c r="D17" s="23" t="s">
        <v>81</v>
      </c>
      <c r="E17" s="17"/>
      <c r="F17" s="17"/>
      <c r="G17" s="29">
        <v>15576</v>
      </c>
      <c r="H17" s="17"/>
      <c r="I17" s="17"/>
      <c r="J17" s="29">
        <v>15576</v>
      </c>
      <c r="K17" s="17"/>
      <c r="L17" s="17"/>
      <c r="M17" s="29">
        <v>15576</v>
      </c>
    </row>
    <row r="18" spans="1:13" hidden="1" x14ac:dyDescent="0.25">
      <c r="A18" s="188"/>
      <c r="B18" s="35">
        <v>241</v>
      </c>
      <c r="C18" s="35">
        <v>611</v>
      </c>
      <c r="D18" s="23" t="s">
        <v>82</v>
      </c>
      <c r="E18" s="17"/>
      <c r="F18" s="17"/>
      <c r="G18" s="29">
        <v>13087</v>
      </c>
      <c r="H18" s="17"/>
      <c r="I18" s="17"/>
      <c r="J18" s="29">
        <v>13087</v>
      </c>
      <c r="K18" s="17"/>
      <c r="L18" s="17"/>
      <c r="M18" s="29">
        <v>13087</v>
      </c>
    </row>
    <row r="19" spans="1:13" hidden="1" x14ac:dyDescent="0.25">
      <c r="A19" s="187"/>
      <c r="B19" s="35">
        <v>241</v>
      </c>
      <c r="C19" s="35">
        <v>611</v>
      </c>
      <c r="D19" s="23" t="s">
        <v>83</v>
      </c>
      <c r="E19" s="17"/>
      <c r="F19" s="17"/>
      <c r="G19" s="30">
        <v>66360</v>
      </c>
      <c r="H19" s="17"/>
      <c r="I19" s="17"/>
      <c r="J19" s="30">
        <v>66360</v>
      </c>
      <c r="K19" s="17"/>
      <c r="L19" s="17"/>
      <c r="M19" s="30">
        <v>66360</v>
      </c>
    </row>
    <row r="20" spans="1:13" ht="31.5" hidden="1" x14ac:dyDescent="0.25">
      <c r="A20" s="35">
        <v>7</v>
      </c>
      <c r="B20" s="35">
        <v>241</v>
      </c>
      <c r="C20" s="35">
        <v>611</v>
      </c>
      <c r="D20" s="21" t="s">
        <v>84</v>
      </c>
      <c r="E20" s="17"/>
      <c r="F20" s="17"/>
      <c r="G20" s="27">
        <v>0</v>
      </c>
      <c r="H20" s="17"/>
      <c r="I20" s="17"/>
      <c r="J20" s="27">
        <v>0</v>
      </c>
      <c r="K20" s="17"/>
      <c r="L20" s="17"/>
      <c r="M20" s="27">
        <v>0</v>
      </c>
    </row>
    <row r="21" spans="1:13" ht="31.5" hidden="1" x14ac:dyDescent="0.25">
      <c r="A21" s="186">
        <v>8</v>
      </c>
      <c r="B21" s="35">
        <v>241</v>
      </c>
      <c r="C21" s="35">
        <v>611</v>
      </c>
      <c r="D21" s="21" t="s">
        <v>85</v>
      </c>
      <c r="E21" s="17"/>
      <c r="F21" s="17"/>
      <c r="G21" s="27">
        <v>440163</v>
      </c>
      <c r="H21" s="17"/>
      <c r="I21" s="17"/>
      <c r="J21" s="27">
        <v>440163</v>
      </c>
      <c r="K21" s="17"/>
      <c r="L21" s="17"/>
      <c r="M21" s="27">
        <v>440163</v>
      </c>
    </row>
    <row r="22" spans="1:13" ht="25.5" hidden="1" x14ac:dyDescent="0.25">
      <c r="A22" s="188"/>
      <c r="B22" s="35">
        <v>241</v>
      </c>
      <c r="C22" s="35">
        <v>611</v>
      </c>
      <c r="D22" s="23" t="s">
        <v>86</v>
      </c>
      <c r="E22" s="17"/>
      <c r="F22" s="17"/>
      <c r="G22" s="29">
        <v>52814</v>
      </c>
      <c r="H22" s="17"/>
      <c r="I22" s="17"/>
      <c r="J22" s="29">
        <v>52814</v>
      </c>
      <c r="K22" s="17"/>
      <c r="L22" s="17"/>
      <c r="M22" s="29">
        <v>52814</v>
      </c>
    </row>
    <row r="23" spans="1:13" ht="25.5" hidden="1" x14ac:dyDescent="0.25">
      <c r="A23" s="188"/>
      <c r="B23" s="35">
        <v>241</v>
      </c>
      <c r="C23" s="35">
        <v>611</v>
      </c>
      <c r="D23" s="23" t="s">
        <v>87</v>
      </c>
      <c r="E23" s="17"/>
      <c r="F23" s="17"/>
      <c r="G23" s="29">
        <v>380940</v>
      </c>
      <c r="H23" s="17"/>
      <c r="I23" s="17"/>
      <c r="J23" s="29">
        <v>380940</v>
      </c>
      <c r="K23" s="17"/>
      <c r="L23" s="17"/>
      <c r="M23" s="29">
        <v>380940</v>
      </c>
    </row>
    <row r="24" spans="1:13" hidden="1" x14ac:dyDescent="0.25">
      <c r="A24" s="188"/>
      <c r="B24" s="35">
        <v>241</v>
      </c>
      <c r="C24" s="35">
        <v>611</v>
      </c>
      <c r="D24" s="23" t="s">
        <v>88</v>
      </c>
      <c r="E24" s="17"/>
      <c r="F24" s="17"/>
      <c r="G24" s="29">
        <v>3755</v>
      </c>
      <c r="H24" s="17"/>
      <c r="I24" s="17"/>
      <c r="J24" s="29">
        <v>3755</v>
      </c>
      <c r="K24" s="17"/>
      <c r="L24" s="17"/>
      <c r="M24" s="29">
        <v>3755</v>
      </c>
    </row>
    <row r="25" spans="1:13" ht="127.5" hidden="1" x14ac:dyDescent="0.25">
      <c r="A25" s="187"/>
      <c r="B25" s="35">
        <v>241</v>
      </c>
      <c r="C25" s="35">
        <v>611</v>
      </c>
      <c r="D25" s="24" t="s">
        <v>89</v>
      </c>
      <c r="E25" s="17"/>
      <c r="F25" s="17"/>
      <c r="G25" s="31">
        <v>2654</v>
      </c>
      <c r="H25" s="17"/>
      <c r="I25" s="17"/>
      <c r="J25" s="31">
        <v>2654</v>
      </c>
      <c r="K25" s="17"/>
      <c r="L25" s="17"/>
      <c r="M25" s="31">
        <v>2654</v>
      </c>
    </row>
    <row r="26" spans="1:13" ht="31.5" hidden="1" x14ac:dyDescent="0.25">
      <c r="A26" s="35">
        <v>9</v>
      </c>
      <c r="B26" s="35">
        <v>241</v>
      </c>
      <c r="C26" s="35">
        <v>611</v>
      </c>
      <c r="D26" s="21" t="s">
        <v>90</v>
      </c>
      <c r="E26" s="17"/>
      <c r="F26" s="17"/>
      <c r="G26" s="27">
        <v>0</v>
      </c>
      <c r="H26" s="17"/>
      <c r="I26" s="17"/>
      <c r="J26" s="27">
        <v>0</v>
      </c>
      <c r="K26" s="17"/>
      <c r="L26" s="17"/>
      <c r="M26" s="27">
        <v>0</v>
      </c>
    </row>
    <row r="27" spans="1:13" ht="47.25" hidden="1" x14ac:dyDescent="0.25">
      <c r="A27" s="186">
        <v>10</v>
      </c>
      <c r="B27" s="35">
        <v>241</v>
      </c>
      <c r="C27" s="35">
        <v>611</v>
      </c>
      <c r="D27" s="22" t="s">
        <v>91</v>
      </c>
      <c r="E27" s="17"/>
      <c r="F27" s="17"/>
      <c r="G27" s="32">
        <v>98000</v>
      </c>
      <c r="H27" s="17"/>
      <c r="I27" s="17"/>
      <c r="J27" s="32">
        <v>98000</v>
      </c>
      <c r="K27" s="17"/>
      <c r="L27" s="17"/>
      <c r="M27" s="32">
        <v>98000</v>
      </c>
    </row>
    <row r="28" spans="1:13" ht="94.5" hidden="1" x14ac:dyDescent="0.25">
      <c r="A28" s="188"/>
      <c r="B28" s="35">
        <v>241</v>
      </c>
      <c r="C28" s="35">
        <v>611</v>
      </c>
      <c r="D28" s="21" t="s">
        <v>92</v>
      </c>
      <c r="E28" s="17"/>
      <c r="F28" s="17"/>
      <c r="G28" s="27">
        <v>98000</v>
      </c>
      <c r="H28" s="17"/>
      <c r="I28" s="17"/>
      <c r="J28" s="27">
        <v>98000</v>
      </c>
      <c r="K28" s="17"/>
      <c r="L28" s="17"/>
      <c r="M28" s="27">
        <v>98000</v>
      </c>
    </row>
    <row r="29" spans="1:13" ht="38.25" hidden="1" x14ac:dyDescent="0.25">
      <c r="A29" s="188"/>
      <c r="B29" s="35">
        <v>241</v>
      </c>
      <c r="C29" s="35">
        <v>611</v>
      </c>
      <c r="D29" s="25" t="s">
        <v>93</v>
      </c>
      <c r="E29" s="17"/>
      <c r="F29" s="17"/>
      <c r="G29" s="29">
        <v>50000</v>
      </c>
      <c r="H29" s="17"/>
      <c r="I29" s="17"/>
      <c r="J29" s="29">
        <v>50000</v>
      </c>
      <c r="K29" s="17"/>
      <c r="L29" s="17"/>
      <c r="M29" s="29">
        <v>50000</v>
      </c>
    </row>
    <row r="30" spans="1:13" ht="25.5" hidden="1" x14ac:dyDescent="0.25">
      <c r="A30" s="187"/>
      <c r="B30" s="35">
        <v>241</v>
      </c>
      <c r="C30" s="35">
        <v>611</v>
      </c>
      <c r="D30" s="26" t="s">
        <v>94</v>
      </c>
      <c r="E30" s="17"/>
      <c r="F30" s="17"/>
      <c r="G30" s="30">
        <v>48000</v>
      </c>
      <c r="H30" s="17"/>
      <c r="I30" s="17"/>
      <c r="J30" s="30">
        <v>48000</v>
      </c>
      <c r="K30" s="17"/>
      <c r="L30" s="17"/>
      <c r="M30" s="30">
        <v>48000</v>
      </c>
    </row>
    <row r="31" spans="1:13" ht="31.5" hidden="1" x14ac:dyDescent="0.25">
      <c r="A31" s="186">
        <v>11</v>
      </c>
      <c r="B31" s="35">
        <v>241</v>
      </c>
      <c r="C31" s="35">
        <v>611</v>
      </c>
      <c r="D31" s="21" t="s">
        <v>95</v>
      </c>
      <c r="E31" s="17"/>
      <c r="F31" s="17"/>
      <c r="G31" s="27">
        <v>186930</v>
      </c>
      <c r="H31" s="17"/>
      <c r="I31" s="17"/>
      <c r="J31" s="27">
        <v>186930</v>
      </c>
      <c r="K31" s="17"/>
      <c r="L31" s="17"/>
      <c r="M31" s="27">
        <v>186930</v>
      </c>
    </row>
    <row r="32" spans="1:13" ht="47.25" hidden="1" x14ac:dyDescent="0.25">
      <c r="A32" s="188"/>
      <c r="B32" s="35">
        <v>241</v>
      </c>
      <c r="C32" s="35">
        <v>611</v>
      </c>
      <c r="D32" s="21" t="s">
        <v>96</v>
      </c>
      <c r="E32" s="17"/>
      <c r="F32" s="17"/>
      <c r="G32" s="27">
        <v>186930</v>
      </c>
      <c r="H32" s="17"/>
      <c r="I32" s="17"/>
      <c r="J32" s="27">
        <v>186930</v>
      </c>
      <c r="K32" s="17"/>
      <c r="L32" s="17"/>
      <c r="M32" s="27">
        <v>186930</v>
      </c>
    </row>
    <row r="33" spans="1:14" ht="25.5" hidden="1" x14ac:dyDescent="0.25">
      <c r="A33" s="188"/>
      <c r="B33" s="35">
        <v>241</v>
      </c>
      <c r="C33" s="35">
        <v>611</v>
      </c>
      <c r="D33" s="23" t="s">
        <v>97</v>
      </c>
      <c r="E33" s="17"/>
      <c r="F33" s="17"/>
      <c r="G33" s="33">
        <v>73080</v>
      </c>
      <c r="H33" s="17"/>
      <c r="I33" s="17"/>
      <c r="J33" s="33">
        <v>73080</v>
      </c>
      <c r="K33" s="17"/>
      <c r="L33" s="17"/>
      <c r="M33" s="33">
        <v>73080</v>
      </c>
    </row>
    <row r="34" spans="1:14" ht="38.25" hidden="1" x14ac:dyDescent="0.25">
      <c r="A34" s="188"/>
      <c r="B34" s="35">
        <v>241</v>
      </c>
      <c r="C34" s="35">
        <v>611</v>
      </c>
      <c r="D34" s="23" t="s">
        <v>98</v>
      </c>
      <c r="E34" s="17"/>
      <c r="F34" s="17"/>
      <c r="G34" s="33">
        <v>13850</v>
      </c>
      <c r="H34" s="17"/>
      <c r="I34" s="17"/>
      <c r="J34" s="33">
        <v>13850</v>
      </c>
      <c r="K34" s="17"/>
      <c r="L34" s="17"/>
      <c r="M34" s="33">
        <v>13850</v>
      </c>
    </row>
    <row r="35" spans="1:14" ht="38.25" hidden="1" x14ac:dyDescent="0.25">
      <c r="A35" s="187"/>
      <c r="B35" s="35">
        <v>241</v>
      </c>
      <c r="C35" s="35">
        <v>611</v>
      </c>
      <c r="D35" s="23" t="s">
        <v>99</v>
      </c>
      <c r="E35" s="17"/>
      <c r="F35" s="17"/>
      <c r="G35" s="33">
        <v>100000</v>
      </c>
      <c r="H35" s="17"/>
      <c r="I35" s="17"/>
      <c r="J35" s="33">
        <v>100000</v>
      </c>
      <c r="K35" s="17"/>
      <c r="L35" s="17"/>
      <c r="M35" s="33">
        <v>100000</v>
      </c>
    </row>
    <row r="36" spans="1:14" ht="31.5" hidden="1" x14ac:dyDescent="0.25">
      <c r="A36" s="35">
        <v>12</v>
      </c>
      <c r="B36" s="35">
        <v>241</v>
      </c>
      <c r="C36" s="35">
        <v>611</v>
      </c>
      <c r="D36" s="21" t="s">
        <v>100</v>
      </c>
      <c r="E36" s="17"/>
      <c r="F36" s="17"/>
      <c r="G36" s="27">
        <v>674927.04</v>
      </c>
      <c r="H36" s="17"/>
      <c r="I36" s="17"/>
      <c r="J36" s="27">
        <v>674927.04</v>
      </c>
      <c r="K36" s="17"/>
      <c r="L36" s="17"/>
      <c r="M36" s="27">
        <v>674927.04</v>
      </c>
    </row>
    <row r="37" spans="1:14" ht="78.75" hidden="1" x14ac:dyDescent="0.25">
      <c r="A37" s="186">
        <v>13</v>
      </c>
      <c r="B37" s="35">
        <v>241</v>
      </c>
      <c r="C37" s="35">
        <v>611</v>
      </c>
      <c r="D37" s="21" t="s">
        <v>101</v>
      </c>
      <c r="E37" s="17"/>
      <c r="F37" s="17"/>
      <c r="G37" s="27">
        <v>674927.04</v>
      </c>
      <c r="H37" s="17"/>
      <c r="I37" s="17"/>
      <c r="J37" s="27">
        <v>674927.04</v>
      </c>
      <c r="K37" s="17"/>
      <c r="L37" s="17"/>
      <c r="M37" s="27">
        <v>674927.04</v>
      </c>
    </row>
    <row r="38" spans="1:14" hidden="1" x14ac:dyDescent="0.25">
      <c r="A38" s="188"/>
      <c r="B38" s="35">
        <v>241</v>
      </c>
      <c r="C38" s="35">
        <v>611</v>
      </c>
      <c r="D38" s="23" t="s">
        <v>102</v>
      </c>
      <c r="E38" s="17"/>
      <c r="F38" s="17"/>
      <c r="G38" s="33">
        <v>9936.56</v>
      </c>
      <c r="H38" s="17"/>
      <c r="I38" s="17"/>
      <c r="J38" s="33">
        <v>9936.56</v>
      </c>
      <c r="K38" s="17"/>
      <c r="L38" s="17"/>
      <c r="M38" s="33">
        <v>9936.56</v>
      </c>
    </row>
    <row r="39" spans="1:14" hidden="1" x14ac:dyDescent="0.25">
      <c r="A39" s="187"/>
      <c r="B39" s="35">
        <v>241</v>
      </c>
      <c r="C39" s="35">
        <v>611</v>
      </c>
      <c r="D39" s="23" t="s">
        <v>103</v>
      </c>
      <c r="E39" s="17"/>
      <c r="F39" s="17"/>
      <c r="G39" s="33">
        <v>664990.48</v>
      </c>
      <c r="H39" s="17"/>
      <c r="I39" s="17"/>
      <c r="J39" s="33">
        <v>664990.48</v>
      </c>
      <c r="K39" s="17"/>
      <c r="L39" s="17"/>
      <c r="M39" s="33">
        <v>664990.48</v>
      </c>
    </row>
    <row r="40" spans="1:14" ht="31.5" hidden="1" x14ac:dyDescent="0.25">
      <c r="A40" s="35">
        <v>14</v>
      </c>
      <c r="B40" s="35">
        <v>241</v>
      </c>
      <c r="C40" s="35">
        <v>611</v>
      </c>
      <c r="D40" s="21" t="s">
        <v>104</v>
      </c>
      <c r="E40" s="17"/>
      <c r="F40" s="17"/>
      <c r="G40" s="27">
        <v>171884</v>
      </c>
      <c r="H40" s="17"/>
      <c r="I40" s="17"/>
      <c r="J40" s="27">
        <v>171884</v>
      </c>
      <c r="K40" s="17"/>
      <c r="L40" s="17"/>
      <c r="M40" s="27">
        <v>171884</v>
      </c>
    </row>
    <row r="41" spans="1:14" ht="110.25" hidden="1" x14ac:dyDescent="0.25">
      <c r="A41" s="186">
        <v>15</v>
      </c>
      <c r="B41" s="35">
        <v>241</v>
      </c>
      <c r="C41" s="35">
        <v>611</v>
      </c>
      <c r="D41" s="21" t="s">
        <v>105</v>
      </c>
      <c r="E41" s="17"/>
      <c r="F41" s="17"/>
      <c r="G41" s="27">
        <v>50000</v>
      </c>
      <c r="H41" s="17"/>
      <c r="I41" s="17"/>
      <c r="J41" s="27">
        <v>50000</v>
      </c>
      <c r="K41" s="17"/>
      <c r="L41" s="17"/>
      <c r="M41" s="27">
        <v>50000</v>
      </c>
    </row>
    <row r="42" spans="1:14" ht="31.5" hidden="1" x14ac:dyDescent="0.25">
      <c r="A42" s="187">
        <v>35</v>
      </c>
      <c r="B42" s="35">
        <v>241</v>
      </c>
      <c r="C42" s="35">
        <v>611</v>
      </c>
      <c r="D42" s="21" t="s">
        <v>106</v>
      </c>
      <c r="E42" s="17"/>
      <c r="F42" s="17"/>
      <c r="G42" s="27">
        <v>50000</v>
      </c>
      <c r="H42" s="17"/>
      <c r="I42" s="17"/>
      <c r="J42" s="27">
        <v>50000</v>
      </c>
      <c r="K42" s="17"/>
      <c r="L42" s="17"/>
      <c r="M42" s="27">
        <v>50000</v>
      </c>
    </row>
    <row r="43" spans="1:14" ht="47.25" hidden="1" x14ac:dyDescent="0.25">
      <c r="A43" s="186">
        <v>16</v>
      </c>
      <c r="B43" s="35">
        <v>241</v>
      </c>
      <c r="C43" s="35">
        <v>611</v>
      </c>
      <c r="D43" s="22" t="s">
        <v>107</v>
      </c>
      <c r="E43" s="17"/>
      <c r="F43" s="17"/>
      <c r="G43" s="32">
        <v>121884</v>
      </c>
      <c r="H43" s="17"/>
      <c r="I43" s="17"/>
      <c r="J43" s="32">
        <v>121884</v>
      </c>
      <c r="K43" s="17"/>
      <c r="L43" s="17"/>
      <c r="M43" s="32">
        <v>121884</v>
      </c>
    </row>
    <row r="44" spans="1:14" ht="31.5" hidden="1" x14ac:dyDescent="0.25">
      <c r="A44" s="188"/>
      <c r="B44" s="35">
        <v>241</v>
      </c>
      <c r="C44" s="35">
        <v>611</v>
      </c>
      <c r="D44" s="21" t="s">
        <v>108</v>
      </c>
      <c r="E44" s="17"/>
      <c r="F44" s="17"/>
      <c r="G44" s="34">
        <v>89984</v>
      </c>
      <c r="H44" s="17"/>
      <c r="I44" s="17"/>
      <c r="J44" s="34">
        <v>89984</v>
      </c>
      <c r="K44" s="17"/>
      <c r="L44" s="17"/>
      <c r="M44" s="34">
        <v>89984</v>
      </c>
    </row>
    <row r="45" spans="1:14" ht="31.5" hidden="1" x14ac:dyDescent="0.25">
      <c r="A45" s="188"/>
      <c r="B45" s="35">
        <v>241</v>
      </c>
      <c r="C45" s="35">
        <v>611</v>
      </c>
      <c r="D45" s="21" t="s">
        <v>109</v>
      </c>
      <c r="E45" s="17"/>
      <c r="F45" s="17"/>
      <c r="G45" s="27">
        <v>31900</v>
      </c>
      <c r="H45" s="17"/>
      <c r="I45" s="17"/>
      <c r="J45" s="27">
        <v>31900</v>
      </c>
      <c r="K45" s="17"/>
      <c r="L45" s="17"/>
      <c r="M45" s="27">
        <v>31900</v>
      </c>
    </row>
    <row r="46" spans="1:14" ht="25.5" hidden="1" x14ac:dyDescent="0.25">
      <c r="A46" s="187"/>
      <c r="B46" s="35">
        <v>241</v>
      </c>
      <c r="C46" s="35">
        <v>611</v>
      </c>
      <c r="D46" s="23" t="s">
        <v>110</v>
      </c>
      <c r="E46" s="17"/>
      <c r="F46" s="17"/>
      <c r="G46" s="33">
        <v>31900</v>
      </c>
      <c r="H46" s="17"/>
      <c r="I46" s="17"/>
      <c r="J46" s="33">
        <v>31900</v>
      </c>
      <c r="K46" s="17"/>
      <c r="L46" s="17"/>
      <c r="M46" s="33">
        <v>31900</v>
      </c>
    </row>
    <row r="47" spans="1:14" hidden="1" x14ac:dyDescent="0.25">
      <c r="A47" s="182" t="s">
        <v>64</v>
      </c>
      <c r="B47" s="183"/>
      <c r="C47" s="183"/>
      <c r="D47" s="184"/>
      <c r="E47" s="11" t="s">
        <v>65</v>
      </c>
      <c r="F47" s="11" t="s">
        <v>65</v>
      </c>
      <c r="G47" s="37">
        <v>13471890.220000001</v>
      </c>
      <c r="H47" s="11" t="s">
        <v>65</v>
      </c>
      <c r="I47" s="11" t="s">
        <v>65</v>
      </c>
      <c r="J47" s="37">
        <v>13471890.220000001</v>
      </c>
      <c r="K47" s="11" t="s">
        <v>65</v>
      </c>
      <c r="L47" s="11" t="s">
        <v>65</v>
      </c>
      <c r="M47" s="37">
        <v>13471890.220000001</v>
      </c>
    </row>
    <row r="48" spans="1:14" ht="15" customHeight="1" x14ac:dyDescent="0.25">
      <c r="A48" s="185" t="s">
        <v>119</v>
      </c>
      <c r="B48" s="185"/>
      <c r="C48" s="185"/>
      <c r="D48" s="185"/>
      <c r="E48" s="185"/>
      <c r="F48" s="185"/>
      <c r="G48" s="185"/>
      <c r="H48" s="185"/>
      <c r="I48" s="185"/>
      <c r="J48" s="185"/>
      <c r="K48" s="185"/>
      <c r="L48" s="185"/>
      <c r="M48" s="185"/>
      <c r="N48" s="19"/>
    </row>
    <row r="49" spans="1:14" x14ac:dyDescent="0.25">
      <c r="A49" s="178" t="s">
        <v>5</v>
      </c>
      <c r="B49" s="180" t="s">
        <v>66</v>
      </c>
      <c r="C49" s="180" t="s">
        <v>67</v>
      </c>
      <c r="D49" s="178" t="s">
        <v>22</v>
      </c>
      <c r="E49" s="178" t="s">
        <v>23</v>
      </c>
      <c r="F49" s="179"/>
      <c r="G49" s="179"/>
      <c r="H49" s="178" t="s">
        <v>24</v>
      </c>
      <c r="I49" s="179"/>
      <c r="J49" s="179"/>
      <c r="K49" s="178" t="s">
        <v>25</v>
      </c>
      <c r="L49" s="179"/>
      <c r="M49" s="179"/>
      <c r="N49" s="180" t="s">
        <v>26</v>
      </c>
    </row>
    <row r="50" spans="1:14" ht="25.5" x14ac:dyDescent="0.25">
      <c r="A50" s="179"/>
      <c r="B50" s="181"/>
      <c r="C50" s="181"/>
      <c r="D50" s="179"/>
      <c r="E50" s="10" t="s">
        <v>27</v>
      </c>
      <c r="F50" s="10" t="s">
        <v>28</v>
      </c>
      <c r="G50" s="10" t="s">
        <v>29</v>
      </c>
      <c r="H50" s="10" t="s">
        <v>27</v>
      </c>
      <c r="I50" s="10" t="s">
        <v>28</v>
      </c>
      <c r="J50" s="10" t="s">
        <v>29</v>
      </c>
      <c r="K50" s="10" t="s">
        <v>27</v>
      </c>
      <c r="L50" s="10" t="s">
        <v>28</v>
      </c>
      <c r="M50" s="10" t="s">
        <v>29</v>
      </c>
      <c r="N50" s="181"/>
    </row>
    <row r="51" spans="1:14" ht="45" x14ac:dyDescent="0.25">
      <c r="A51" s="35">
        <v>1</v>
      </c>
      <c r="B51" s="35">
        <v>241</v>
      </c>
      <c r="C51" s="35">
        <v>612</v>
      </c>
      <c r="D51" s="3" t="s">
        <v>131</v>
      </c>
      <c r="E51" s="39">
        <v>879</v>
      </c>
      <c r="F51" s="40">
        <v>140000</v>
      </c>
      <c r="G51" s="4">
        <f>E51*F51</f>
        <v>123060000</v>
      </c>
      <c r="H51" s="39">
        <v>239</v>
      </c>
      <c r="I51" s="40">
        <v>140000</v>
      </c>
      <c r="J51" s="4">
        <f>H51*I51</f>
        <v>33460000</v>
      </c>
      <c r="K51" s="39" t="s">
        <v>130</v>
      </c>
      <c r="L51" s="39" t="s">
        <v>130</v>
      </c>
      <c r="M51" s="39" t="s">
        <v>130</v>
      </c>
    </row>
    <row r="52" spans="1:14" ht="30" x14ac:dyDescent="0.25">
      <c r="A52" s="35">
        <v>2</v>
      </c>
      <c r="B52" s="35">
        <v>241</v>
      </c>
      <c r="C52" s="35">
        <v>612</v>
      </c>
      <c r="D52" s="3" t="s">
        <v>126</v>
      </c>
      <c r="E52" s="39" t="s">
        <v>130</v>
      </c>
      <c r="F52" s="39" t="s">
        <v>130</v>
      </c>
      <c r="G52" s="4" t="s">
        <v>130</v>
      </c>
      <c r="H52" s="39" t="s">
        <v>130</v>
      </c>
      <c r="I52" s="39" t="s">
        <v>130</v>
      </c>
      <c r="J52" s="39" t="s">
        <v>130</v>
      </c>
      <c r="K52" s="39">
        <v>320</v>
      </c>
      <c r="L52" s="40">
        <v>260000</v>
      </c>
      <c r="M52" s="4">
        <f>K52*L52</f>
        <v>83200000</v>
      </c>
    </row>
    <row r="53" spans="1:14" ht="48.75" customHeight="1" x14ac:dyDescent="0.25">
      <c r="A53" s="35">
        <v>3</v>
      </c>
      <c r="B53" s="35">
        <v>241</v>
      </c>
      <c r="C53" s="35">
        <v>612</v>
      </c>
      <c r="D53" s="3" t="s">
        <v>134</v>
      </c>
      <c r="E53" s="39">
        <v>239</v>
      </c>
      <c r="F53" s="40">
        <v>15000</v>
      </c>
      <c r="G53" s="4">
        <f>E53*F53</f>
        <v>3585000</v>
      </c>
      <c r="H53" s="39" t="s">
        <v>130</v>
      </c>
      <c r="I53" s="39" t="s">
        <v>130</v>
      </c>
      <c r="J53" s="39" t="s">
        <v>130</v>
      </c>
      <c r="K53" s="39" t="s">
        <v>130</v>
      </c>
      <c r="L53" s="39" t="s">
        <v>130</v>
      </c>
      <c r="M53" s="39" t="s">
        <v>130</v>
      </c>
    </row>
    <row r="54" spans="1:14" ht="45" x14ac:dyDescent="0.25">
      <c r="A54" s="35">
        <v>4</v>
      </c>
      <c r="B54" s="35">
        <v>241</v>
      </c>
      <c r="C54" s="35">
        <v>612</v>
      </c>
      <c r="D54" s="3" t="s">
        <v>128</v>
      </c>
      <c r="E54" s="39" t="s">
        <v>130</v>
      </c>
      <c r="F54" s="39" t="s">
        <v>130</v>
      </c>
      <c r="G54" s="39" t="s">
        <v>130</v>
      </c>
      <c r="H54" s="39">
        <v>20</v>
      </c>
      <c r="I54" s="40">
        <v>80000</v>
      </c>
      <c r="J54" s="4">
        <f>H54*I54</f>
        <v>1600000</v>
      </c>
      <c r="K54" s="39" t="s">
        <v>130</v>
      </c>
      <c r="L54" s="39" t="s">
        <v>130</v>
      </c>
      <c r="M54" s="39" t="s">
        <v>130</v>
      </c>
    </row>
    <row r="55" spans="1:14" ht="30" x14ac:dyDescent="0.25">
      <c r="A55" s="35">
        <v>5</v>
      </c>
      <c r="B55" s="35">
        <v>241</v>
      </c>
      <c r="C55" s="35">
        <v>612</v>
      </c>
      <c r="D55" s="3" t="s">
        <v>129</v>
      </c>
      <c r="E55" s="39">
        <v>1181</v>
      </c>
      <c r="F55" s="40">
        <v>15000</v>
      </c>
      <c r="G55" s="4">
        <f>E55*F55</f>
        <v>17715000</v>
      </c>
      <c r="H55" s="39" t="s">
        <v>130</v>
      </c>
      <c r="I55" s="39" t="s">
        <v>130</v>
      </c>
      <c r="J55" s="39" t="s">
        <v>130</v>
      </c>
      <c r="K55" s="39" t="s">
        <v>130</v>
      </c>
      <c r="L55" s="39" t="s">
        <v>130</v>
      </c>
      <c r="M55" s="39" t="s">
        <v>130</v>
      </c>
    </row>
    <row r="56" spans="1:14" x14ac:dyDescent="0.25">
      <c r="A56" s="182" t="s">
        <v>64</v>
      </c>
      <c r="B56" s="183"/>
      <c r="C56" s="183"/>
      <c r="D56" s="184"/>
      <c r="E56" s="11" t="s">
        <v>65</v>
      </c>
      <c r="F56" s="11" t="s">
        <v>65</v>
      </c>
      <c r="G56" s="36">
        <f>G55+G53+G51</f>
        <v>144360000</v>
      </c>
      <c r="H56" s="11" t="s">
        <v>65</v>
      </c>
      <c r="I56" s="11" t="s">
        <v>65</v>
      </c>
      <c r="J56" s="36">
        <f>J54+J51</f>
        <v>35060000</v>
      </c>
      <c r="K56" s="11" t="s">
        <v>65</v>
      </c>
      <c r="L56" s="11" t="s">
        <v>65</v>
      </c>
      <c r="M56" s="37">
        <f>M52</f>
        <v>83200000</v>
      </c>
    </row>
    <row r="59" spans="1:14" x14ac:dyDescent="0.25">
      <c r="C59" t="s">
        <v>113</v>
      </c>
    </row>
  </sheetData>
  <mergeCells count="31">
    <mergeCell ref="A47:D47"/>
    <mergeCell ref="A3:M4"/>
    <mergeCell ref="A5:M5"/>
    <mergeCell ref="A6:A7"/>
    <mergeCell ref="B6:B7"/>
    <mergeCell ref="C6:C7"/>
    <mergeCell ref="D6:D7"/>
    <mergeCell ref="E6:G6"/>
    <mergeCell ref="H6:J6"/>
    <mergeCell ref="K6:M6"/>
    <mergeCell ref="A27:A30"/>
    <mergeCell ref="A31:A35"/>
    <mergeCell ref="A37:A39"/>
    <mergeCell ref="A41:A42"/>
    <mergeCell ref="A43:A46"/>
    <mergeCell ref="I1:M1"/>
    <mergeCell ref="K49:M49"/>
    <mergeCell ref="N49:N50"/>
    <mergeCell ref="A56:D56"/>
    <mergeCell ref="A49:A50"/>
    <mergeCell ref="B49:B50"/>
    <mergeCell ref="C49:C50"/>
    <mergeCell ref="D49:D50"/>
    <mergeCell ref="E49:G49"/>
    <mergeCell ref="H49:J49"/>
    <mergeCell ref="A48:M48"/>
    <mergeCell ref="N6:N7"/>
    <mergeCell ref="A9:A10"/>
    <mergeCell ref="A12:A14"/>
    <mergeCell ref="A16:A19"/>
    <mergeCell ref="A21:A25"/>
  </mergeCells>
  <pageMargins left="0.25" right="0.25" top="0.75" bottom="0.75" header="0.3" footer="0.3"/>
  <pageSetup paperSize="9" scale="95" fitToHeight="0" orientation="landscape" horizontalDpi="180" verticalDpi="18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N57"/>
  <sheetViews>
    <sheetView workbookViewId="0">
      <selection activeCell="I63" sqref="I63"/>
    </sheetView>
  </sheetViews>
  <sheetFormatPr defaultRowHeight="15" x14ac:dyDescent="0.25"/>
  <cols>
    <col min="2" max="3" width="0" hidden="1" customWidth="1"/>
    <col min="4" max="4" width="36.85546875" bestFit="1" customWidth="1"/>
    <col min="6" max="6" width="13" customWidth="1"/>
    <col min="7" max="7" width="13.42578125" bestFit="1" customWidth="1"/>
    <col min="9" max="9" width="11.28515625" customWidth="1"/>
    <col min="10" max="10" width="13.42578125" bestFit="1" customWidth="1"/>
    <col min="12" max="12" width="11.5703125" customWidth="1"/>
    <col min="13" max="13" width="13.42578125" bestFit="1" customWidth="1"/>
    <col min="14" max="14" width="19.42578125" hidden="1" customWidth="1"/>
  </cols>
  <sheetData>
    <row r="1" spans="1:14" x14ac:dyDescent="0.25">
      <c r="A1" s="176" t="s">
        <v>123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</row>
    <row r="2" spans="1:14" ht="30" customHeight="1" x14ac:dyDescent="0.25">
      <c r="A2" s="176"/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8"/>
    </row>
    <row r="3" spans="1:14" ht="15" hidden="1" customHeight="1" x14ac:dyDescent="0.25">
      <c r="A3" s="185" t="s">
        <v>115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9"/>
    </row>
    <row r="4" spans="1:14" hidden="1" x14ac:dyDescent="0.25">
      <c r="A4" s="178" t="s">
        <v>5</v>
      </c>
      <c r="B4" s="180" t="s">
        <v>66</v>
      </c>
      <c r="C4" s="180" t="s">
        <v>67</v>
      </c>
      <c r="D4" s="178" t="s">
        <v>22</v>
      </c>
      <c r="E4" s="178" t="s">
        <v>23</v>
      </c>
      <c r="F4" s="179"/>
      <c r="G4" s="179"/>
      <c r="H4" s="178" t="s">
        <v>24</v>
      </c>
      <c r="I4" s="179"/>
      <c r="J4" s="179"/>
      <c r="K4" s="178" t="s">
        <v>25</v>
      </c>
      <c r="L4" s="179"/>
      <c r="M4" s="179"/>
      <c r="N4" s="180" t="s">
        <v>26</v>
      </c>
    </row>
    <row r="5" spans="1:14" ht="25.5" hidden="1" x14ac:dyDescent="0.25">
      <c r="A5" s="179"/>
      <c r="B5" s="181"/>
      <c r="C5" s="181"/>
      <c r="D5" s="179"/>
      <c r="E5" s="10" t="s">
        <v>27</v>
      </c>
      <c r="F5" s="10" t="s">
        <v>28</v>
      </c>
      <c r="G5" s="10" t="s">
        <v>29</v>
      </c>
      <c r="H5" s="10" t="s">
        <v>27</v>
      </c>
      <c r="I5" s="10" t="s">
        <v>28</v>
      </c>
      <c r="J5" s="10" t="s">
        <v>29</v>
      </c>
      <c r="K5" s="10" t="s">
        <v>27</v>
      </c>
      <c r="L5" s="10" t="s">
        <v>28</v>
      </c>
      <c r="M5" s="10" t="s">
        <v>29</v>
      </c>
      <c r="N5" s="181"/>
    </row>
    <row r="6" spans="1:14" ht="31.5" hidden="1" x14ac:dyDescent="0.25">
      <c r="A6" s="35">
        <v>1</v>
      </c>
      <c r="B6" s="35">
        <v>241</v>
      </c>
      <c r="C6" s="35">
        <v>611</v>
      </c>
      <c r="D6" s="22" t="s">
        <v>73</v>
      </c>
      <c r="E6" s="17"/>
      <c r="F6" s="17"/>
      <c r="G6" s="27">
        <v>9066792</v>
      </c>
      <c r="H6" s="17"/>
      <c r="I6" s="17"/>
      <c r="J6" s="27">
        <v>9066792</v>
      </c>
      <c r="K6" s="17"/>
      <c r="L6" s="17"/>
      <c r="M6" s="27">
        <v>9066792</v>
      </c>
    </row>
    <row r="7" spans="1:14" ht="25.5" hidden="1" x14ac:dyDescent="0.25">
      <c r="A7" s="186">
        <v>2</v>
      </c>
      <c r="B7" s="35">
        <v>241</v>
      </c>
      <c r="C7" s="35">
        <v>611</v>
      </c>
      <c r="D7" s="23" t="s">
        <v>74</v>
      </c>
      <c r="E7" s="17"/>
      <c r="F7" s="17"/>
      <c r="G7" s="27">
        <v>5315016</v>
      </c>
      <c r="H7" s="17"/>
      <c r="I7" s="17"/>
      <c r="J7" s="27">
        <v>5315016</v>
      </c>
      <c r="K7" s="17"/>
      <c r="L7" s="17"/>
      <c r="M7" s="27">
        <v>5315016</v>
      </c>
    </row>
    <row r="8" spans="1:14" ht="51" hidden="1" x14ac:dyDescent="0.25">
      <c r="A8" s="187"/>
      <c r="B8" s="35">
        <v>241</v>
      </c>
      <c r="C8" s="35">
        <v>611</v>
      </c>
      <c r="D8" s="24" t="s">
        <v>75</v>
      </c>
      <c r="E8" s="17"/>
      <c r="F8" s="17"/>
      <c r="G8" s="28">
        <v>3751776</v>
      </c>
      <c r="H8" s="17"/>
      <c r="I8" s="17"/>
      <c r="J8" s="28">
        <v>3751776</v>
      </c>
      <c r="K8" s="17"/>
      <c r="L8" s="17"/>
      <c r="M8" s="28">
        <v>3751776</v>
      </c>
    </row>
    <row r="9" spans="1:14" ht="31.5" hidden="1" x14ac:dyDescent="0.25">
      <c r="A9" s="35">
        <v>3</v>
      </c>
      <c r="B9" s="35">
        <v>241</v>
      </c>
      <c r="C9" s="35">
        <v>611</v>
      </c>
      <c r="D9" s="21" t="s">
        <v>76</v>
      </c>
      <c r="E9" s="17"/>
      <c r="F9" s="17"/>
      <c r="G9" s="27">
        <v>0</v>
      </c>
      <c r="H9" s="17"/>
      <c r="I9" s="17"/>
      <c r="J9" s="27">
        <v>0</v>
      </c>
      <c r="K9" s="17"/>
      <c r="L9" s="17"/>
      <c r="M9" s="27">
        <v>0</v>
      </c>
    </row>
    <row r="10" spans="1:14" ht="31.5" hidden="1" x14ac:dyDescent="0.25">
      <c r="A10" s="186">
        <v>4</v>
      </c>
      <c r="B10" s="35">
        <v>241</v>
      </c>
      <c r="C10" s="35">
        <v>611</v>
      </c>
      <c r="D10" s="21" t="s">
        <v>77</v>
      </c>
      <c r="E10" s="17"/>
      <c r="F10" s="17"/>
      <c r="G10" s="27">
        <v>2738171.18</v>
      </c>
      <c r="H10" s="17"/>
      <c r="I10" s="17"/>
      <c r="J10" s="27">
        <v>2738171.18</v>
      </c>
      <c r="K10" s="17"/>
      <c r="L10" s="17"/>
      <c r="M10" s="27">
        <v>2738171.18</v>
      </c>
    </row>
    <row r="11" spans="1:14" ht="25.5" hidden="1" x14ac:dyDescent="0.25">
      <c r="A11" s="188"/>
      <c r="B11" s="35">
        <v>241</v>
      </c>
      <c r="C11" s="35">
        <v>611</v>
      </c>
      <c r="D11" s="23" t="s">
        <v>74</v>
      </c>
      <c r="E11" s="17"/>
      <c r="F11" s="17"/>
      <c r="G11" s="27">
        <v>1605134.83</v>
      </c>
      <c r="H11" s="17"/>
      <c r="I11" s="17"/>
      <c r="J11" s="27">
        <v>1605134.83</v>
      </c>
      <c r="K11" s="17"/>
      <c r="L11" s="17"/>
      <c r="M11" s="27">
        <v>1605134.83</v>
      </c>
    </row>
    <row r="12" spans="1:14" ht="38.25" hidden="1" x14ac:dyDescent="0.25">
      <c r="A12" s="187"/>
      <c r="B12" s="35">
        <v>241</v>
      </c>
      <c r="C12" s="35">
        <v>611</v>
      </c>
      <c r="D12" s="24" t="s">
        <v>78</v>
      </c>
      <c r="E12" s="17"/>
      <c r="F12" s="17"/>
      <c r="G12" s="27">
        <v>1133036.3500000001</v>
      </c>
      <c r="H12" s="17"/>
      <c r="I12" s="17"/>
      <c r="J12" s="27">
        <v>1133036.3500000001</v>
      </c>
      <c r="K12" s="17"/>
      <c r="L12" s="17"/>
      <c r="M12" s="27">
        <v>1133036.3500000001</v>
      </c>
    </row>
    <row r="13" spans="1:14" ht="31.5" hidden="1" x14ac:dyDescent="0.25">
      <c r="A13" s="35">
        <v>5</v>
      </c>
      <c r="B13" s="35">
        <v>241</v>
      </c>
      <c r="C13" s="35">
        <v>611</v>
      </c>
      <c r="D13" s="21" t="s">
        <v>79</v>
      </c>
      <c r="E13" s="17"/>
      <c r="F13" s="17"/>
      <c r="G13" s="27">
        <v>820116</v>
      </c>
      <c r="H13" s="17"/>
      <c r="I13" s="17"/>
      <c r="J13" s="27">
        <v>820116</v>
      </c>
      <c r="K13" s="17"/>
      <c r="L13" s="17"/>
      <c r="M13" s="27">
        <v>820116</v>
      </c>
    </row>
    <row r="14" spans="1:14" ht="15.75" hidden="1" x14ac:dyDescent="0.25">
      <c r="A14" s="186">
        <v>6</v>
      </c>
      <c r="B14" s="35">
        <v>241</v>
      </c>
      <c r="C14" s="35">
        <v>611</v>
      </c>
      <c r="D14" s="21" t="s">
        <v>80</v>
      </c>
      <c r="E14" s="17"/>
      <c r="F14" s="17"/>
      <c r="G14" s="27">
        <v>95023</v>
      </c>
      <c r="H14" s="17"/>
      <c r="I14" s="17"/>
      <c r="J14" s="27">
        <v>95023</v>
      </c>
      <c r="K14" s="17"/>
      <c r="L14" s="17"/>
      <c r="M14" s="27">
        <v>95023</v>
      </c>
    </row>
    <row r="15" spans="1:14" ht="25.5" hidden="1" x14ac:dyDescent="0.25">
      <c r="A15" s="188"/>
      <c r="B15" s="35">
        <v>241</v>
      </c>
      <c r="C15" s="35">
        <v>611</v>
      </c>
      <c r="D15" s="23" t="s">
        <v>81</v>
      </c>
      <c r="E15" s="17"/>
      <c r="F15" s="17"/>
      <c r="G15" s="29">
        <v>15576</v>
      </c>
      <c r="H15" s="17"/>
      <c r="I15" s="17"/>
      <c r="J15" s="29">
        <v>15576</v>
      </c>
      <c r="K15" s="17"/>
      <c r="L15" s="17"/>
      <c r="M15" s="29">
        <v>15576</v>
      </c>
    </row>
    <row r="16" spans="1:14" hidden="1" x14ac:dyDescent="0.25">
      <c r="A16" s="188"/>
      <c r="B16" s="35">
        <v>241</v>
      </c>
      <c r="C16" s="35">
        <v>611</v>
      </c>
      <c r="D16" s="23" t="s">
        <v>82</v>
      </c>
      <c r="E16" s="17"/>
      <c r="F16" s="17"/>
      <c r="G16" s="29">
        <v>13087</v>
      </c>
      <c r="H16" s="17"/>
      <c r="I16" s="17"/>
      <c r="J16" s="29">
        <v>13087</v>
      </c>
      <c r="K16" s="17"/>
      <c r="L16" s="17"/>
      <c r="M16" s="29">
        <v>13087</v>
      </c>
    </row>
    <row r="17" spans="1:13" hidden="1" x14ac:dyDescent="0.25">
      <c r="A17" s="187"/>
      <c r="B17" s="35">
        <v>241</v>
      </c>
      <c r="C17" s="35">
        <v>611</v>
      </c>
      <c r="D17" s="23" t="s">
        <v>83</v>
      </c>
      <c r="E17" s="17"/>
      <c r="F17" s="17"/>
      <c r="G17" s="30">
        <v>66360</v>
      </c>
      <c r="H17" s="17"/>
      <c r="I17" s="17"/>
      <c r="J17" s="30">
        <v>66360</v>
      </c>
      <c r="K17" s="17"/>
      <c r="L17" s="17"/>
      <c r="M17" s="30">
        <v>66360</v>
      </c>
    </row>
    <row r="18" spans="1:13" ht="31.5" hidden="1" x14ac:dyDescent="0.25">
      <c r="A18" s="35">
        <v>7</v>
      </c>
      <c r="B18" s="35">
        <v>241</v>
      </c>
      <c r="C18" s="35">
        <v>611</v>
      </c>
      <c r="D18" s="21" t="s">
        <v>84</v>
      </c>
      <c r="E18" s="17"/>
      <c r="F18" s="17"/>
      <c r="G18" s="27">
        <v>0</v>
      </c>
      <c r="H18" s="17"/>
      <c r="I18" s="17"/>
      <c r="J18" s="27">
        <v>0</v>
      </c>
      <c r="K18" s="17"/>
      <c r="L18" s="17"/>
      <c r="M18" s="27">
        <v>0</v>
      </c>
    </row>
    <row r="19" spans="1:13" ht="31.5" hidden="1" x14ac:dyDescent="0.25">
      <c r="A19" s="186">
        <v>8</v>
      </c>
      <c r="B19" s="35">
        <v>241</v>
      </c>
      <c r="C19" s="35">
        <v>611</v>
      </c>
      <c r="D19" s="21" t="s">
        <v>85</v>
      </c>
      <c r="E19" s="17"/>
      <c r="F19" s="17"/>
      <c r="G19" s="27">
        <v>440163</v>
      </c>
      <c r="H19" s="17"/>
      <c r="I19" s="17"/>
      <c r="J19" s="27">
        <v>440163</v>
      </c>
      <c r="K19" s="17"/>
      <c r="L19" s="17"/>
      <c r="M19" s="27">
        <v>440163</v>
      </c>
    </row>
    <row r="20" spans="1:13" ht="25.5" hidden="1" x14ac:dyDescent="0.25">
      <c r="A20" s="188"/>
      <c r="B20" s="35">
        <v>241</v>
      </c>
      <c r="C20" s="35">
        <v>611</v>
      </c>
      <c r="D20" s="23" t="s">
        <v>86</v>
      </c>
      <c r="E20" s="17"/>
      <c r="F20" s="17"/>
      <c r="G20" s="29">
        <v>52814</v>
      </c>
      <c r="H20" s="17"/>
      <c r="I20" s="17"/>
      <c r="J20" s="29">
        <v>52814</v>
      </c>
      <c r="K20" s="17"/>
      <c r="L20" s="17"/>
      <c r="M20" s="29">
        <v>52814</v>
      </c>
    </row>
    <row r="21" spans="1:13" ht="25.5" hidden="1" x14ac:dyDescent="0.25">
      <c r="A21" s="188"/>
      <c r="B21" s="35">
        <v>241</v>
      </c>
      <c r="C21" s="35">
        <v>611</v>
      </c>
      <c r="D21" s="23" t="s">
        <v>87</v>
      </c>
      <c r="E21" s="17"/>
      <c r="F21" s="17"/>
      <c r="G21" s="29">
        <v>380940</v>
      </c>
      <c r="H21" s="17"/>
      <c r="I21" s="17"/>
      <c r="J21" s="29">
        <v>380940</v>
      </c>
      <c r="K21" s="17"/>
      <c r="L21" s="17"/>
      <c r="M21" s="29">
        <v>380940</v>
      </c>
    </row>
    <row r="22" spans="1:13" hidden="1" x14ac:dyDescent="0.25">
      <c r="A22" s="188"/>
      <c r="B22" s="35">
        <v>241</v>
      </c>
      <c r="C22" s="35">
        <v>611</v>
      </c>
      <c r="D22" s="23" t="s">
        <v>88</v>
      </c>
      <c r="E22" s="17"/>
      <c r="F22" s="17"/>
      <c r="G22" s="29">
        <v>3755</v>
      </c>
      <c r="H22" s="17"/>
      <c r="I22" s="17"/>
      <c r="J22" s="29">
        <v>3755</v>
      </c>
      <c r="K22" s="17"/>
      <c r="L22" s="17"/>
      <c r="M22" s="29">
        <v>3755</v>
      </c>
    </row>
    <row r="23" spans="1:13" ht="127.5" hidden="1" x14ac:dyDescent="0.25">
      <c r="A23" s="187"/>
      <c r="B23" s="35">
        <v>241</v>
      </c>
      <c r="C23" s="35">
        <v>611</v>
      </c>
      <c r="D23" s="24" t="s">
        <v>89</v>
      </c>
      <c r="E23" s="17"/>
      <c r="F23" s="17"/>
      <c r="G23" s="31">
        <v>2654</v>
      </c>
      <c r="H23" s="17"/>
      <c r="I23" s="17"/>
      <c r="J23" s="31">
        <v>2654</v>
      </c>
      <c r="K23" s="17"/>
      <c r="L23" s="17"/>
      <c r="M23" s="31">
        <v>2654</v>
      </c>
    </row>
    <row r="24" spans="1:13" ht="31.5" hidden="1" x14ac:dyDescent="0.25">
      <c r="A24" s="35">
        <v>9</v>
      </c>
      <c r="B24" s="35">
        <v>241</v>
      </c>
      <c r="C24" s="35">
        <v>611</v>
      </c>
      <c r="D24" s="21" t="s">
        <v>90</v>
      </c>
      <c r="E24" s="17"/>
      <c r="F24" s="17"/>
      <c r="G24" s="27">
        <v>0</v>
      </c>
      <c r="H24" s="17"/>
      <c r="I24" s="17"/>
      <c r="J24" s="27">
        <v>0</v>
      </c>
      <c r="K24" s="17"/>
      <c r="L24" s="17"/>
      <c r="M24" s="27">
        <v>0</v>
      </c>
    </row>
    <row r="25" spans="1:13" ht="47.25" hidden="1" x14ac:dyDescent="0.25">
      <c r="A25" s="186">
        <v>10</v>
      </c>
      <c r="B25" s="35">
        <v>241</v>
      </c>
      <c r="C25" s="35">
        <v>611</v>
      </c>
      <c r="D25" s="22" t="s">
        <v>91</v>
      </c>
      <c r="E25" s="17"/>
      <c r="F25" s="17"/>
      <c r="G25" s="32">
        <v>98000</v>
      </c>
      <c r="H25" s="17"/>
      <c r="I25" s="17"/>
      <c r="J25" s="32">
        <v>98000</v>
      </c>
      <c r="K25" s="17"/>
      <c r="L25" s="17"/>
      <c r="M25" s="32">
        <v>98000</v>
      </c>
    </row>
    <row r="26" spans="1:13" ht="94.5" hidden="1" x14ac:dyDescent="0.25">
      <c r="A26" s="188"/>
      <c r="B26" s="35">
        <v>241</v>
      </c>
      <c r="C26" s="35">
        <v>611</v>
      </c>
      <c r="D26" s="21" t="s">
        <v>92</v>
      </c>
      <c r="E26" s="17"/>
      <c r="F26" s="17"/>
      <c r="G26" s="27">
        <v>98000</v>
      </c>
      <c r="H26" s="17"/>
      <c r="I26" s="17"/>
      <c r="J26" s="27">
        <v>98000</v>
      </c>
      <c r="K26" s="17"/>
      <c r="L26" s="17"/>
      <c r="M26" s="27">
        <v>98000</v>
      </c>
    </row>
    <row r="27" spans="1:13" ht="38.25" hidden="1" x14ac:dyDescent="0.25">
      <c r="A27" s="188"/>
      <c r="B27" s="35">
        <v>241</v>
      </c>
      <c r="C27" s="35">
        <v>611</v>
      </c>
      <c r="D27" s="25" t="s">
        <v>93</v>
      </c>
      <c r="E27" s="17"/>
      <c r="F27" s="17"/>
      <c r="G27" s="29">
        <v>50000</v>
      </c>
      <c r="H27" s="17"/>
      <c r="I27" s="17"/>
      <c r="J27" s="29">
        <v>50000</v>
      </c>
      <c r="K27" s="17"/>
      <c r="L27" s="17"/>
      <c r="M27" s="29">
        <v>50000</v>
      </c>
    </row>
    <row r="28" spans="1:13" ht="25.5" hidden="1" x14ac:dyDescent="0.25">
      <c r="A28" s="187"/>
      <c r="B28" s="35">
        <v>241</v>
      </c>
      <c r="C28" s="35">
        <v>611</v>
      </c>
      <c r="D28" s="26" t="s">
        <v>94</v>
      </c>
      <c r="E28" s="17"/>
      <c r="F28" s="17"/>
      <c r="G28" s="30">
        <v>48000</v>
      </c>
      <c r="H28" s="17"/>
      <c r="I28" s="17"/>
      <c r="J28" s="30">
        <v>48000</v>
      </c>
      <c r="K28" s="17"/>
      <c r="L28" s="17"/>
      <c r="M28" s="30">
        <v>48000</v>
      </c>
    </row>
    <row r="29" spans="1:13" ht="31.5" hidden="1" x14ac:dyDescent="0.25">
      <c r="A29" s="186">
        <v>11</v>
      </c>
      <c r="B29" s="35">
        <v>241</v>
      </c>
      <c r="C29" s="35">
        <v>611</v>
      </c>
      <c r="D29" s="21" t="s">
        <v>95</v>
      </c>
      <c r="E29" s="17"/>
      <c r="F29" s="17"/>
      <c r="G29" s="27">
        <v>186930</v>
      </c>
      <c r="H29" s="17"/>
      <c r="I29" s="17"/>
      <c r="J29" s="27">
        <v>186930</v>
      </c>
      <c r="K29" s="17"/>
      <c r="L29" s="17"/>
      <c r="M29" s="27">
        <v>186930</v>
      </c>
    </row>
    <row r="30" spans="1:13" ht="47.25" hidden="1" x14ac:dyDescent="0.25">
      <c r="A30" s="188"/>
      <c r="B30" s="35">
        <v>241</v>
      </c>
      <c r="C30" s="35">
        <v>611</v>
      </c>
      <c r="D30" s="21" t="s">
        <v>96</v>
      </c>
      <c r="E30" s="17"/>
      <c r="F30" s="17"/>
      <c r="G30" s="27">
        <v>186930</v>
      </c>
      <c r="H30" s="17"/>
      <c r="I30" s="17"/>
      <c r="J30" s="27">
        <v>186930</v>
      </c>
      <c r="K30" s="17"/>
      <c r="L30" s="17"/>
      <c r="M30" s="27">
        <v>186930</v>
      </c>
    </row>
    <row r="31" spans="1:13" ht="25.5" hidden="1" x14ac:dyDescent="0.25">
      <c r="A31" s="188"/>
      <c r="B31" s="35">
        <v>241</v>
      </c>
      <c r="C31" s="35">
        <v>611</v>
      </c>
      <c r="D31" s="23" t="s">
        <v>97</v>
      </c>
      <c r="E31" s="17"/>
      <c r="F31" s="17"/>
      <c r="G31" s="33">
        <v>73080</v>
      </c>
      <c r="H31" s="17"/>
      <c r="I31" s="17"/>
      <c r="J31" s="33">
        <v>73080</v>
      </c>
      <c r="K31" s="17"/>
      <c r="L31" s="17"/>
      <c r="M31" s="33">
        <v>73080</v>
      </c>
    </row>
    <row r="32" spans="1:13" ht="38.25" hidden="1" x14ac:dyDescent="0.25">
      <c r="A32" s="188"/>
      <c r="B32" s="35">
        <v>241</v>
      </c>
      <c r="C32" s="35">
        <v>611</v>
      </c>
      <c r="D32" s="23" t="s">
        <v>98</v>
      </c>
      <c r="E32" s="17"/>
      <c r="F32" s="17"/>
      <c r="G32" s="33">
        <v>13850</v>
      </c>
      <c r="H32" s="17"/>
      <c r="I32" s="17"/>
      <c r="J32" s="33">
        <v>13850</v>
      </c>
      <c r="K32" s="17"/>
      <c r="L32" s="17"/>
      <c r="M32" s="33">
        <v>13850</v>
      </c>
    </row>
    <row r="33" spans="1:14" ht="38.25" hidden="1" x14ac:dyDescent="0.25">
      <c r="A33" s="187"/>
      <c r="B33" s="35">
        <v>241</v>
      </c>
      <c r="C33" s="35">
        <v>611</v>
      </c>
      <c r="D33" s="23" t="s">
        <v>99</v>
      </c>
      <c r="E33" s="17"/>
      <c r="F33" s="17"/>
      <c r="G33" s="33">
        <v>100000</v>
      </c>
      <c r="H33" s="17"/>
      <c r="I33" s="17"/>
      <c r="J33" s="33">
        <v>100000</v>
      </c>
      <c r="K33" s="17"/>
      <c r="L33" s="17"/>
      <c r="M33" s="33">
        <v>100000</v>
      </c>
    </row>
    <row r="34" spans="1:14" ht="31.5" hidden="1" x14ac:dyDescent="0.25">
      <c r="A34" s="35">
        <v>12</v>
      </c>
      <c r="B34" s="35">
        <v>241</v>
      </c>
      <c r="C34" s="35">
        <v>611</v>
      </c>
      <c r="D34" s="21" t="s">
        <v>100</v>
      </c>
      <c r="E34" s="17"/>
      <c r="F34" s="17"/>
      <c r="G34" s="27">
        <v>674927.04</v>
      </c>
      <c r="H34" s="17"/>
      <c r="I34" s="17"/>
      <c r="J34" s="27">
        <v>674927.04</v>
      </c>
      <c r="K34" s="17"/>
      <c r="L34" s="17"/>
      <c r="M34" s="27">
        <v>674927.04</v>
      </c>
    </row>
    <row r="35" spans="1:14" ht="78.75" hidden="1" x14ac:dyDescent="0.25">
      <c r="A35" s="186">
        <v>13</v>
      </c>
      <c r="B35" s="35">
        <v>241</v>
      </c>
      <c r="C35" s="35">
        <v>611</v>
      </c>
      <c r="D35" s="21" t="s">
        <v>101</v>
      </c>
      <c r="E35" s="17"/>
      <c r="F35" s="17"/>
      <c r="G35" s="27">
        <v>674927.04</v>
      </c>
      <c r="H35" s="17"/>
      <c r="I35" s="17"/>
      <c r="J35" s="27">
        <v>674927.04</v>
      </c>
      <c r="K35" s="17"/>
      <c r="L35" s="17"/>
      <c r="M35" s="27">
        <v>674927.04</v>
      </c>
    </row>
    <row r="36" spans="1:14" hidden="1" x14ac:dyDescent="0.25">
      <c r="A36" s="188"/>
      <c r="B36" s="35">
        <v>241</v>
      </c>
      <c r="C36" s="35">
        <v>611</v>
      </c>
      <c r="D36" s="23" t="s">
        <v>102</v>
      </c>
      <c r="E36" s="17"/>
      <c r="F36" s="17"/>
      <c r="G36" s="33">
        <v>9936.56</v>
      </c>
      <c r="H36" s="17"/>
      <c r="I36" s="17"/>
      <c r="J36" s="33">
        <v>9936.56</v>
      </c>
      <c r="K36" s="17"/>
      <c r="L36" s="17"/>
      <c r="M36" s="33">
        <v>9936.56</v>
      </c>
    </row>
    <row r="37" spans="1:14" hidden="1" x14ac:dyDescent="0.25">
      <c r="A37" s="187"/>
      <c r="B37" s="35">
        <v>241</v>
      </c>
      <c r="C37" s="35">
        <v>611</v>
      </c>
      <c r="D37" s="23" t="s">
        <v>103</v>
      </c>
      <c r="E37" s="17"/>
      <c r="F37" s="17"/>
      <c r="G37" s="33">
        <v>664990.48</v>
      </c>
      <c r="H37" s="17"/>
      <c r="I37" s="17"/>
      <c r="J37" s="33">
        <v>664990.48</v>
      </c>
      <c r="K37" s="17"/>
      <c r="L37" s="17"/>
      <c r="M37" s="33">
        <v>664990.48</v>
      </c>
    </row>
    <row r="38" spans="1:14" ht="31.5" hidden="1" x14ac:dyDescent="0.25">
      <c r="A38" s="35">
        <v>14</v>
      </c>
      <c r="B38" s="35">
        <v>241</v>
      </c>
      <c r="C38" s="35">
        <v>611</v>
      </c>
      <c r="D38" s="21" t="s">
        <v>104</v>
      </c>
      <c r="E38" s="17"/>
      <c r="F38" s="17"/>
      <c r="G38" s="27">
        <v>171884</v>
      </c>
      <c r="H38" s="17"/>
      <c r="I38" s="17"/>
      <c r="J38" s="27">
        <v>171884</v>
      </c>
      <c r="K38" s="17"/>
      <c r="L38" s="17"/>
      <c r="M38" s="27">
        <v>171884</v>
      </c>
    </row>
    <row r="39" spans="1:14" ht="110.25" hidden="1" x14ac:dyDescent="0.25">
      <c r="A39" s="186">
        <v>15</v>
      </c>
      <c r="B39" s="35">
        <v>241</v>
      </c>
      <c r="C39" s="35">
        <v>611</v>
      </c>
      <c r="D39" s="21" t="s">
        <v>105</v>
      </c>
      <c r="E39" s="17"/>
      <c r="F39" s="17"/>
      <c r="G39" s="27">
        <v>50000</v>
      </c>
      <c r="H39" s="17"/>
      <c r="I39" s="17"/>
      <c r="J39" s="27">
        <v>50000</v>
      </c>
      <c r="K39" s="17"/>
      <c r="L39" s="17"/>
      <c r="M39" s="27">
        <v>50000</v>
      </c>
    </row>
    <row r="40" spans="1:14" ht="31.5" hidden="1" x14ac:dyDescent="0.25">
      <c r="A40" s="187">
        <v>35</v>
      </c>
      <c r="B40" s="35">
        <v>241</v>
      </c>
      <c r="C40" s="35">
        <v>611</v>
      </c>
      <c r="D40" s="21" t="s">
        <v>106</v>
      </c>
      <c r="E40" s="17"/>
      <c r="F40" s="17"/>
      <c r="G40" s="27">
        <v>50000</v>
      </c>
      <c r="H40" s="17"/>
      <c r="I40" s="17"/>
      <c r="J40" s="27">
        <v>50000</v>
      </c>
      <c r="K40" s="17"/>
      <c r="L40" s="17"/>
      <c r="M40" s="27">
        <v>50000</v>
      </c>
    </row>
    <row r="41" spans="1:14" ht="47.25" hidden="1" x14ac:dyDescent="0.25">
      <c r="A41" s="186">
        <v>16</v>
      </c>
      <c r="B41" s="35">
        <v>241</v>
      </c>
      <c r="C41" s="35">
        <v>611</v>
      </c>
      <c r="D41" s="22" t="s">
        <v>107</v>
      </c>
      <c r="E41" s="17"/>
      <c r="F41" s="17"/>
      <c r="G41" s="32">
        <v>121884</v>
      </c>
      <c r="H41" s="17"/>
      <c r="I41" s="17"/>
      <c r="J41" s="32">
        <v>121884</v>
      </c>
      <c r="K41" s="17"/>
      <c r="L41" s="17"/>
      <c r="M41" s="32">
        <v>121884</v>
      </c>
    </row>
    <row r="42" spans="1:14" ht="31.5" hidden="1" x14ac:dyDescent="0.25">
      <c r="A42" s="188"/>
      <c r="B42" s="35">
        <v>241</v>
      </c>
      <c r="C42" s="35">
        <v>611</v>
      </c>
      <c r="D42" s="21" t="s">
        <v>108</v>
      </c>
      <c r="E42" s="17"/>
      <c r="F42" s="17"/>
      <c r="G42" s="34">
        <v>89984</v>
      </c>
      <c r="H42" s="17"/>
      <c r="I42" s="17"/>
      <c r="J42" s="34">
        <v>89984</v>
      </c>
      <c r="K42" s="17"/>
      <c r="L42" s="17"/>
      <c r="M42" s="34">
        <v>89984</v>
      </c>
    </row>
    <row r="43" spans="1:14" ht="31.5" hidden="1" x14ac:dyDescent="0.25">
      <c r="A43" s="188"/>
      <c r="B43" s="35">
        <v>241</v>
      </c>
      <c r="C43" s="35">
        <v>611</v>
      </c>
      <c r="D43" s="21" t="s">
        <v>109</v>
      </c>
      <c r="E43" s="17"/>
      <c r="F43" s="17"/>
      <c r="G43" s="27">
        <v>31900</v>
      </c>
      <c r="H43" s="17"/>
      <c r="I43" s="17"/>
      <c r="J43" s="27">
        <v>31900</v>
      </c>
      <c r="K43" s="17"/>
      <c r="L43" s="17"/>
      <c r="M43" s="27">
        <v>31900</v>
      </c>
    </row>
    <row r="44" spans="1:14" ht="25.5" hidden="1" x14ac:dyDescent="0.25">
      <c r="A44" s="187"/>
      <c r="B44" s="35">
        <v>241</v>
      </c>
      <c r="C44" s="35">
        <v>611</v>
      </c>
      <c r="D44" s="23" t="s">
        <v>110</v>
      </c>
      <c r="E44" s="17"/>
      <c r="F44" s="17"/>
      <c r="G44" s="33">
        <v>31900</v>
      </c>
      <c r="H44" s="17"/>
      <c r="I44" s="17"/>
      <c r="J44" s="33">
        <v>31900</v>
      </c>
      <c r="K44" s="17"/>
      <c r="L44" s="17"/>
      <c r="M44" s="33">
        <v>31900</v>
      </c>
    </row>
    <row r="45" spans="1:14" hidden="1" x14ac:dyDescent="0.25">
      <c r="A45" s="182" t="s">
        <v>64</v>
      </c>
      <c r="B45" s="183"/>
      <c r="C45" s="183"/>
      <c r="D45" s="184"/>
      <c r="E45" s="11" t="s">
        <v>65</v>
      </c>
      <c r="F45" s="11" t="s">
        <v>65</v>
      </c>
      <c r="G45" s="37">
        <v>13471890.220000001</v>
      </c>
      <c r="H45" s="11" t="s">
        <v>65</v>
      </c>
      <c r="I45" s="11" t="s">
        <v>65</v>
      </c>
      <c r="J45" s="37">
        <v>13471890.220000001</v>
      </c>
      <c r="K45" s="11" t="s">
        <v>65</v>
      </c>
      <c r="L45" s="11" t="s">
        <v>65</v>
      </c>
      <c r="M45" s="37">
        <v>13471890.220000001</v>
      </c>
    </row>
    <row r="46" spans="1:14" ht="15" customHeight="1" x14ac:dyDescent="0.25">
      <c r="A46" s="185" t="s">
        <v>119</v>
      </c>
      <c r="B46" s="185"/>
      <c r="C46" s="185"/>
      <c r="D46" s="185"/>
      <c r="E46" s="185"/>
      <c r="F46" s="185"/>
      <c r="G46" s="185"/>
      <c r="H46" s="185"/>
      <c r="I46" s="185"/>
      <c r="J46" s="185"/>
      <c r="K46" s="185"/>
      <c r="L46" s="185"/>
      <c r="M46" s="185"/>
      <c r="N46" s="19"/>
    </row>
    <row r="47" spans="1:14" x14ac:dyDescent="0.25">
      <c r="A47" s="178" t="s">
        <v>5</v>
      </c>
      <c r="B47" s="180" t="s">
        <v>66</v>
      </c>
      <c r="C47" s="180" t="s">
        <v>67</v>
      </c>
      <c r="D47" s="178" t="s">
        <v>22</v>
      </c>
      <c r="E47" s="178" t="s">
        <v>23</v>
      </c>
      <c r="F47" s="179"/>
      <c r="G47" s="179"/>
      <c r="H47" s="178" t="s">
        <v>24</v>
      </c>
      <c r="I47" s="179"/>
      <c r="J47" s="179"/>
      <c r="K47" s="178" t="s">
        <v>25</v>
      </c>
      <c r="L47" s="179"/>
      <c r="M47" s="179"/>
      <c r="N47" s="180" t="s">
        <v>26</v>
      </c>
    </row>
    <row r="48" spans="1:14" ht="25.5" x14ac:dyDescent="0.25">
      <c r="A48" s="179"/>
      <c r="B48" s="181"/>
      <c r="C48" s="181"/>
      <c r="D48" s="179"/>
      <c r="E48" s="10" t="s">
        <v>27</v>
      </c>
      <c r="F48" s="10" t="s">
        <v>28</v>
      </c>
      <c r="G48" s="10" t="s">
        <v>29</v>
      </c>
      <c r="H48" s="10" t="s">
        <v>27</v>
      </c>
      <c r="I48" s="10" t="s">
        <v>28</v>
      </c>
      <c r="J48" s="10" t="s">
        <v>29</v>
      </c>
      <c r="K48" s="10" t="s">
        <v>27</v>
      </c>
      <c r="L48" s="10" t="s">
        <v>28</v>
      </c>
      <c r="M48" s="10" t="s">
        <v>29</v>
      </c>
      <c r="N48" s="181"/>
    </row>
    <row r="49" spans="1:13" ht="45" x14ac:dyDescent="0.25">
      <c r="A49" s="35">
        <v>1</v>
      </c>
      <c r="B49" s="35">
        <v>241</v>
      </c>
      <c r="C49" s="35">
        <v>612</v>
      </c>
      <c r="D49" s="3" t="s">
        <v>125</v>
      </c>
      <c r="E49" s="39">
        <v>752</v>
      </c>
      <c r="F49" s="40">
        <v>140000</v>
      </c>
      <c r="G49" s="4">
        <f>E49*F49</f>
        <v>105280000</v>
      </c>
      <c r="H49" s="39">
        <v>250</v>
      </c>
      <c r="I49" s="40">
        <v>140000</v>
      </c>
      <c r="J49" s="4">
        <f>H49*I49</f>
        <v>35000000</v>
      </c>
      <c r="K49" s="39">
        <v>303</v>
      </c>
      <c r="L49" s="40">
        <v>140000</v>
      </c>
      <c r="M49" s="4">
        <f>K49*L49</f>
        <v>42420000</v>
      </c>
    </row>
    <row r="50" spans="1:13" ht="30" x14ac:dyDescent="0.25">
      <c r="A50" s="35">
        <v>2</v>
      </c>
      <c r="B50" s="35">
        <v>241</v>
      </c>
      <c r="C50" s="35">
        <v>612</v>
      </c>
      <c r="D50" s="3" t="s">
        <v>126</v>
      </c>
      <c r="E50" s="39" t="s">
        <v>130</v>
      </c>
      <c r="F50" s="39" t="s">
        <v>130</v>
      </c>
      <c r="G50" s="39" t="s">
        <v>130</v>
      </c>
      <c r="H50" s="39" t="s">
        <v>130</v>
      </c>
      <c r="I50" s="39" t="s">
        <v>130</v>
      </c>
      <c r="J50" s="39" t="s">
        <v>130</v>
      </c>
      <c r="K50" s="39" t="s">
        <v>130</v>
      </c>
      <c r="L50" s="39" t="s">
        <v>130</v>
      </c>
      <c r="M50" s="39" t="s">
        <v>130</v>
      </c>
    </row>
    <row r="51" spans="1:13" ht="66" customHeight="1" x14ac:dyDescent="0.25">
      <c r="A51" s="35">
        <v>3</v>
      </c>
      <c r="B51" s="35">
        <v>241</v>
      </c>
      <c r="C51" s="35">
        <v>612</v>
      </c>
      <c r="D51" s="3" t="s">
        <v>127</v>
      </c>
      <c r="E51" s="39" t="s">
        <v>130</v>
      </c>
      <c r="F51" s="39" t="s">
        <v>130</v>
      </c>
      <c r="G51" s="39" t="s">
        <v>130</v>
      </c>
      <c r="H51" s="39">
        <v>239</v>
      </c>
      <c r="I51" s="40">
        <v>15000</v>
      </c>
      <c r="J51" s="4">
        <f>H51*I51</f>
        <v>3585000</v>
      </c>
      <c r="K51" s="39" t="s">
        <v>130</v>
      </c>
      <c r="L51" s="39" t="s">
        <v>130</v>
      </c>
      <c r="M51" s="39" t="s">
        <v>130</v>
      </c>
    </row>
    <row r="52" spans="1:13" ht="45" x14ac:dyDescent="0.25">
      <c r="A52" s="35">
        <v>4</v>
      </c>
      <c r="B52" s="35">
        <v>241</v>
      </c>
      <c r="C52" s="35">
        <v>612</v>
      </c>
      <c r="D52" s="3" t="s">
        <v>128</v>
      </c>
      <c r="E52" s="39" t="s">
        <v>130</v>
      </c>
      <c r="F52" s="39" t="s">
        <v>130</v>
      </c>
      <c r="G52" s="39" t="s">
        <v>130</v>
      </c>
      <c r="H52" s="39">
        <v>117</v>
      </c>
      <c r="I52" s="40">
        <v>80000</v>
      </c>
      <c r="J52" s="4">
        <f>H52*I52</f>
        <v>9360000</v>
      </c>
      <c r="K52" s="39" t="s">
        <v>130</v>
      </c>
      <c r="L52" s="39" t="s">
        <v>130</v>
      </c>
      <c r="M52" s="39" t="s">
        <v>130</v>
      </c>
    </row>
    <row r="53" spans="1:13" ht="30" x14ac:dyDescent="0.25">
      <c r="A53" s="35">
        <v>5</v>
      </c>
      <c r="B53" s="35">
        <v>241</v>
      </c>
      <c r="C53" s="35">
        <v>612</v>
      </c>
      <c r="D53" s="3" t="s">
        <v>129</v>
      </c>
      <c r="E53" s="39">
        <v>1181</v>
      </c>
      <c r="F53" s="40">
        <v>15000</v>
      </c>
      <c r="G53" s="4">
        <f>E53*F53</f>
        <v>17715000</v>
      </c>
      <c r="H53" s="39" t="s">
        <v>130</v>
      </c>
      <c r="I53" s="39" t="s">
        <v>130</v>
      </c>
      <c r="J53" s="39" t="s">
        <v>130</v>
      </c>
      <c r="K53" s="39" t="s">
        <v>130</v>
      </c>
      <c r="L53" s="39" t="s">
        <v>130</v>
      </c>
      <c r="M53" s="39" t="s">
        <v>130</v>
      </c>
    </row>
    <row r="54" spans="1:13" x14ac:dyDescent="0.25">
      <c r="A54" s="182" t="s">
        <v>64</v>
      </c>
      <c r="B54" s="183"/>
      <c r="C54" s="183"/>
      <c r="D54" s="184"/>
      <c r="E54" s="11" t="s">
        <v>65</v>
      </c>
      <c r="F54" s="11" t="s">
        <v>65</v>
      </c>
      <c r="G54" s="36">
        <f>G49+G53</f>
        <v>122995000</v>
      </c>
      <c r="H54" s="11" t="s">
        <v>65</v>
      </c>
      <c r="I54" s="11" t="s">
        <v>65</v>
      </c>
      <c r="J54" s="36">
        <f>J52+J51+J49</f>
        <v>47945000</v>
      </c>
      <c r="K54" s="11" t="s">
        <v>65</v>
      </c>
      <c r="L54" s="11" t="s">
        <v>65</v>
      </c>
      <c r="M54" s="37">
        <f>M49</f>
        <v>42420000</v>
      </c>
    </row>
    <row r="57" spans="1:13" x14ac:dyDescent="0.25">
      <c r="A57" t="s">
        <v>112</v>
      </c>
      <c r="C57" t="s">
        <v>113</v>
      </c>
    </row>
  </sheetData>
  <mergeCells count="30">
    <mergeCell ref="A54:D54"/>
    <mergeCell ref="N47:N48"/>
    <mergeCell ref="A47:A48"/>
    <mergeCell ref="B47:B48"/>
    <mergeCell ref="C47:C48"/>
    <mergeCell ref="D47:D48"/>
    <mergeCell ref="E47:G47"/>
    <mergeCell ref="H47:J47"/>
    <mergeCell ref="K47:M47"/>
    <mergeCell ref="N4:N5"/>
    <mergeCell ref="A7:A8"/>
    <mergeCell ref="A10:A12"/>
    <mergeCell ref="A46:M46"/>
    <mergeCell ref="A35:A37"/>
    <mergeCell ref="A41:A44"/>
    <mergeCell ref="A39:A40"/>
    <mergeCell ref="A25:A28"/>
    <mergeCell ref="A29:A33"/>
    <mergeCell ref="A1:M2"/>
    <mergeCell ref="A3:M3"/>
    <mergeCell ref="A45:D45"/>
    <mergeCell ref="A4:A5"/>
    <mergeCell ref="B4:B5"/>
    <mergeCell ref="C4:C5"/>
    <mergeCell ref="D4:D5"/>
    <mergeCell ref="E4:G4"/>
    <mergeCell ref="H4:J4"/>
    <mergeCell ref="A14:A17"/>
    <mergeCell ref="A19:A23"/>
    <mergeCell ref="K4:M4"/>
  </mergeCells>
  <pageMargins left="0.25" right="0.25" top="0.75" bottom="0.75" header="0.3" footer="0.3"/>
  <pageSetup paperSize="9" scale="95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100"/>
  <sheetViews>
    <sheetView workbookViewId="0">
      <selection activeCell="A3" sqref="A3:M5"/>
    </sheetView>
  </sheetViews>
  <sheetFormatPr defaultRowHeight="15" x14ac:dyDescent="0.25"/>
  <cols>
    <col min="4" max="4" width="36.85546875" bestFit="1" customWidth="1"/>
    <col min="7" max="7" width="13.42578125" bestFit="1" customWidth="1"/>
    <col min="10" max="10" width="13.42578125" bestFit="1" customWidth="1"/>
    <col min="13" max="13" width="13.42578125" bestFit="1" customWidth="1"/>
    <col min="14" max="14" width="19.42578125" hidden="1" customWidth="1"/>
  </cols>
  <sheetData>
    <row r="1" spans="1:14" x14ac:dyDescent="0.25">
      <c r="A1" s="176" t="s">
        <v>118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</row>
    <row r="2" spans="1:14" ht="30" customHeight="1" x14ac:dyDescent="0.25">
      <c r="A2" s="176"/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8"/>
    </row>
    <row r="3" spans="1:14" ht="15" customHeight="1" x14ac:dyDescent="0.25">
      <c r="A3" s="177" t="s">
        <v>117</v>
      </c>
      <c r="B3" s="177"/>
      <c r="C3" s="177"/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19"/>
    </row>
    <row r="4" spans="1:14" x14ac:dyDescent="0.25">
      <c r="A4" s="178" t="s">
        <v>5</v>
      </c>
      <c r="B4" s="180" t="s">
        <v>66</v>
      </c>
      <c r="C4" s="180" t="s">
        <v>67</v>
      </c>
      <c r="D4" s="178" t="s">
        <v>22</v>
      </c>
      <c r="E4" s="178" t="s">
        <v>23</v>
      </c>
      <c r="F4" s="179"/>
      <c r="G4" s="179"/>
      <c r="H4" s="178" t="s">
        <v>24</v>
      </c>
      <c r="I4" s="179"/>
      <c r="J4" s="179"/>
      <c r="K4" s="178" t="s">
        <v>25</v>
      </c>
      <c r="L4" s="179"/>
      <c r="M4" s="179"/>
      <c r="N4" s="180" t="s">
        <v>26</v>
      </c>
    </row>
    <row r="5" spans="1:14" ht="25.5" x14ac:dyDescent="0.25">
      <c r="A5" s="179"/>
      <c r="B5" s="181"/>
      <c r="C5" s="181"/>
      <c r="D5" s="179"/>
      <c r="E5" s="10" t="s">
        <v>27</v>
      </c>
      <c r="F5" s="10" t="s">
        <v>28</v>
      </c>
      <c r="G5" s="10" t="s">
        <v>29</v>
      </c>
      <c r="H5" s="10" t="s">
        <v>27</v>
      </c>
      <c r="I5" s="10" t="s">
        <v>28</v>
      </c>
      <c r="J5" s="10" t="s">
        <v>29</v>
      </c>
      <c r="K5" s="10" t="s">
        <v>27</v>
      </c>
      <c r="L5" s="10" t="s">
        <v>28</v>
      </c>
      <c r="M5" s="10" t="s">
        <v>29</v>
      </c>
      <c r="N5" s="181"/>
    </row>
    <row r="6" spans="1:14" x14ac:dyDescent="0.25">
      <c r="A6" s="11">
        <v>1</v>
      </c>
      <c r="B6" s="11">
        <v>211</v>
      </c>
      <c r="C6" s="11">
        <v>121</v>
      </c>
      <c r="D6" s="12" t="s">
        <v>68</v>
      </c>
      <c r="E6" s="10"/>
      <c r="F6" s="13"/>
      <c r="G6" s="20">
        <v>18049515</v>
      </c>
      <c r="H6" s="10"/>
      <c r="I6" s="10"/>
      <c r="J6" s="20">
        <f>G6</f>
        <v>18049515</v>
      </c>
      <c r="K6" s="10"/>
      <c r="L6" s="10"/>
      <c r="M6" s="20">
        <f>J6</f>
        <v>18049515</v>
      </c>
      <c r="N6" s="38"/>
    </row>
    <row r="7" spans="1:14" ht="25.5" x14ac:dyDescent="0.25">
      <c r="A7" s="11">
        <v>2</v>
      </c>
      <c r="B7" s="11">
        <v>212</v>
      </c>
      <c r="C7" s="11">
        <v>122</v>
      </c>
      <c r="D7" s="12" t="s">
        <v>72</v>
      </c>
      <c r="E7" s="10"/>
      <c r="F7" s="13"/>
      <c r="G7" s="20">
        <v>300000</v>
      </c>
      <c r="H7" s="10"/>
      <c r="I7" s="10"/>
      <c r="J7" s="20">
        <v>325000</v>
      </c>
      <c r="K7" s="10"/>
      <c r="L7" s="10"/>
      <c r="M7" s="20">
        <v>350000</v>
      </c>
      <c r="N7" s="38"/>
    </row>
    <row r="8" spans="1:14" ht="25.5" x14ac:dyDescent="0.25">
      <c r="A8" s="11">
        <v>3</v>
      </c>
      <c r="B8" s="11">
        <v>213</v>
      </c>
      <c r="C8" s="11">
        <v>129</v>
      </c>
      <c r="D8" s="12" t="s">
        <v>69</v>
      </c>
      <c r="E8" s="10"/>
      <c r="F8" s="13"/>
      <c r="G8" s="20">
        <v>5450955</v>
      </c>
      <c r="H8" s="10"/>
      <c r="I8" s="10"/>
      <c r="J8" s="20">
        <f>G8</f>
        <v>5450955</v>
      </c>
      <c r="K8" s="10"/>
      <c r="L8" s="10"/>
      <c r="M8" s="20">
        <f>J8</f>
        <v>5450955</v>
      </c>
      <c r="N8" s="38"/>
    </row>
    <row r="9" spans="1:14" ht="25.5" x14ac:dyDescent="0.25">
      <c r="A9" s="11">
        <v>4</v>
      </c>
      <c r="B9" s="11">
        <v>226</v>
      </c>
      <c r="C9" s="11">
        <v>242</v>
      </c>
      <c r="D9" s="12" t="s">
        <v>71</v>
      </c>
      <c r="E9" s="11">
        <v>2</v>
      </c>
      <c r="F9" s="13">
        <v>10000</v>
      </c>
      <c r="G9" s="20">
        <f>F9*E9</f>
        <v>20000</v>
      </c>
      <c r="H9" s="11">
        <v>2</v>
      </c>
      <c r="I9" s="13">
        <v>10000</v>
      </c>
      <c r="J9" s="20">
        <f>I9*H9</f>
        <v>20000</v>
      </c>
      <c r="K9" s="11">
        <v>2</v>
      </c>
      <c r="L9" s="13">
        <v>10000</v>
      </c>
      <c r="M9" s="20">
        <f>L9*K9</f>
        <v>20000</v>
      </c>
      <c r="N9" s="11" t="s">
        <v>34</v>
      </c>
    </row>
    <row r="10" spans="1:14" ht="25.5" x14ac:dyDescent="0.25">
      <c r="A10" s="11">
        <v>5</v>
      </c>
      <c r="B10" s="11">
        <v>226</v>
      </c>
      <c r="C10" s="11">
        <v>242</v>
      </c>
      <c r="D10" s="12" t="s">
        <v>70</v>
      </c>
      <c r="E10" s="11">
        <v>2</v>
      </c>
      <c r="F10" s="13">
        <v>20000</v>
      </c>
      <c r="G10" s="20">
        <f>E10*F10</f>
        <v>40000</v>
      </c>
      <c r="H10" s="11">
        <v>2</v>
      </c>
      <c r="I10" s="13">
        <v>20000</v>
      </c>
      <c r="J10" s="20">
        <f>H10*I10</f>
        <v>40000</v>
      </c>
      <c r="K10" s="11">
        <v>2</v>
      </c>
      <c r="L10" s="13">
        <v>20000</v>
      </c>
      <c r="M10" s="20">
        <f>K10*L10</f>
        <v>40000</v>
      </c>
      <c r="N10" s="11" t="s">
        <v>34</v>
      </c>
    </row>
    <row r="11" spans="1:14" ht="25.5" x14ac:dyDescent="0.25">
      <c r="A11" s="11">
        <v>6</v>
      </c>
      <c r="B11" s="11">
        <v>310</v>
      </c>
      <c r="C11" s="11">
        <v>242</v>
      </c>
      <c r="D11" s="12" t="s">
        <v>30</v>
      </c>
      <c r="E11" s="11">
        <v>3</v>
      </c>
      <c r="F11" s="13">
        <v>56900</v>
      </c>
      <c r="G11" s="20">
        <f t="shared" ref="G11:G34" si="0">SUM(E11*F11)</f>
        <v>170700</v>
      </c>
      <c r="H11" s="11"/>
      <c r="I11" s="13"/>
      <c r="J11" s="20"/>
      <c r="K11" s="11">
        <v>3</v>
      </c>
      <c r="L11" s="13">
        <v>56900</v>
      </c>
      <c r="M11" s="20">
        <f t="shared" ref="M11:M23" si="1">SUM(K11*L11)</f>
        <v>170700</v>
      </c>
      <c r="N11" s="11" t="s">
        <v>31</v>
      </c>
    </row>
    <row r="12" spans="1:14" ht="25.5" x14ac:dyDescent="0.25">
      <c r="A12" s="11">
        <v>7</v>
      </c>
      <c r="B12" s="11">
        <v>310</v>
      </c>
      <c r="C12" s="11">
        <v>242</v>
      </c>
      <c r="D12" s="12" t="s">
        <v>32</v>
      </c>
      <c r="E12" s="11">
        <v>3</v>
      </c>
      <c r="F12" s="13">
        <v>41000</v>
      </c>
      <c r="G12" s="20">
        <f t="shared" si="0"/>
        <v>123000</v>
      </c>
      <c r="H12" s="11">
        <v>3</v>
      </c>
      <c r="I12" s="13">
        <v>41000</v>
      </c>
      <c r="J12" s="20">
        <f t="shared" ref="J12:J23" si="2">SUM(H12*I12)</f>
        <v>123000</v>
      </c>
      <c r="K12" s="11"/>
      <c r="L12" s="13"/>
      <c r="M12" s="20"/>
      <c r="N12" s="11" t="s">
        <v>31</v>
      </c>
    </row>
    <row r="13" spans="1:14" ht="25.5" x14ac:dyDescent="0.25">
      <c r="A13" s="11">
        <v>8</v>
      </c>
      <c r="B13" s="11">
        <v>310</v>
      </c>
      <c r="C13" s="11">
        <v>242</v>
      </c>
      <c r="D13" s="12" t="s">
        <v>33</v>
      </c>
      <c r="E13" s="11">
        <v>6</v>
      </c>
      <c r="F13" s="13">
        <v>10000</v>
      </c>
      <c r="G13" s="20">
        <f t="shared" si="0"/>
        <v>60000</v>
      </c>
      <c r="H13" s="11">
        <v>6</v>
      </c>
      <c r="I13" s="13">
        <v>10000</v>
      </c>
      <c r="J13" s="20">
        <f t="shared" si="2"/>
        <v>60000</v>
      </c>
      <c r="K13" s="11">
        <v>6</v>
      </c>
      <c r="L13" s="13">
        <v>10000</v>
      </c>
      <c r="M13" s="20">
        <f t="shared" si="1"/>
        <v>60000</v>
      </c>
      <c r="N13" s="11" t="s">
        <v>34</v>
      </c>
    </row>
    <row r="14" spans="1:14" ht="25.5" x14ac:dyDescent="0.25">
      <c r="A14" s="11">
        <v>9</v>
      </c>
      <c r="B14" s="11">
        <v>310</v>
      </c>
      <c r="C14" s="11">
        <v>242</v>
      </c>
      <c r="D14" s="12" t="s">
        <v>35</v>
      </c>
      <c r="E14" s="11">
        <v>1</v>
      </c>
      <c r="F14" s="13">
        <v>48000</v>
      </c>
      <c r="G14" s="20">
        <f t="shared" si="0"/>
        <v>48000</v>
      </c>
      <c r="H14" s="11">
        <v>1</v>
      </c>
      <c r="I14" s="13">
        <v>48000</v>
      </c>
      <c r="J14" s="20">
        <f t="shared" si="2"/>
        <v>48000</v>
      </c>
      <c r="K14" s="11">
        <v>1</v>
      </c>
      <c r="L14" s="13">
        <v>48000</v>
      </c>
      <c r="M14" s="20">
        <f t="shared" si="1"/>
        <v>48000</v>
      </c>
      <c r="N14" s="11" t="s">
        <v>36</v>
      </c>
    </row>
    <row r="15" spans="1:14" ht="25.5" x14ac:dyDescent="0.25">
      <c r="A15" s="11">
        <v>10</v>
      </c>
      <c r="B15" s="11">
        <v>310</v>
      </c>
      <c r="C15" s="11">
        <v>242</v>
      </c>
      <c r="D15" s="12" t="s">
        <v>37</v>
      </c>
      <c r="E15" s="11">
        <v>30</v>
      </c>
      <c r="F15" s="13">
        <v>500</v>
      </c>
      <c r="G15" s="20">
        <f t="shared" si="0"/>
        <v>15000</v>
      </c>
      <c r="H15" s="11">
        <v>30</v>
      </c>
      <c r="I15" s="13">
        <v>500</v>
      </c>
      <c r="J15" s="20">
        <f t="shared" si="2"/>
        <v>15000</v>
      </c>
      <c r="K15" s="11">
        <v>30</v>
      </c>
      <c r="L15" s="13">
        <v>500</v>
      </c>
      <c r="M15" s="20">
        <f t="shared" si="1"/>
        <v>15000</v>
      </c>
      <c r="N15" s="11" t="s">
        <v>31</v>
      </c>
    </row>
    <row r="16" spans="1:14" ht="25.5" x14ac:dyDescent="0.25">
      <c r="A16" s="11">
        <v>11</v>
      </c>
      <c r="B16" s="11">
        <v>310</v>
      </c>
      <c r="C16" s="11">
        <v>242</v>
      </c>
      <c r="D16" s="12" t="s">
        <v>38</v>
      </c>
      <c r="E16" s="11">
        <v>15</v>
      </c>
      <c r="F16" s="13">
        <v>75</v>
      </c>
      <c r="G16" s="20">
        <f t="shared" si="0"/>
        <v>1125</v>
      </c>
      <c r="H16" s="11">
        <v>15</v>
      </c>
      <c r="I16" s="13">
        <v>75</v>
      </c>
      <c r="J16" s="20">
        <f t="shared" si="2"/>
        <v>1125</v>
      </c>
      <c r="K16" s="11">
        <v>15</v>
      </c>
      <c r="L16" s="13">
        <v>75</v>
      </c>
      <c r="M16" s="20">
        <f t="shared" si="1"/>
        <v>1125</v>
      </c>
      <c r="N16" s="11" t="s">
        <v>31</v>
      </c>
    </row>
    <row r="17" spans="1:14" ht="25.5" x14ac:dyDescent="0.25">
      <c r="A17" s="11">
        <v>12</v>
      </c>
      <c r="B17" s="11">
        <v>226</v>
      </c>
      <c r="C17" s="11">
        <v>242</v>
      </c>
      <c r="D17" s="12" t="s">
        <v>39</v>
      </c>
      <c r="E17" s="11">
        <v>12</v>
      </c>
      <c r="F17" s="13">
        <v>7000</v>
      </c>
      <c r="G17" s="20">
        <f t="shared" si="0"/>
        <v>84000</v>
      </c>
      <c r="H17" s="15">
        <v>12</v>
      </c>
      <c r="I17" s="14">
        <v>7000</v>
      </c>
      <c r="J17" s="20">
        <f t="shared" si="2"/>
        <v>84000</v>
      </c>
      <c r="K17" s="15">
        <v>12</v>
      </c>
      <c r="L17" s="14">
        <v>7000</v>
      </c>
      <c r="M17" s="20">
        <f t="shared" si="1"/>
        <v>84000</v>
      </c>
      <c r="N17" s="11" t="s">
        <v>40</v>
      </c>
    </row>
    <row r="18" spans="1:14" ht="25.5" x14ac:dyDescent="0.25">
      <c r="A18" s="11">
        <v>13</v>
      </c>
      <c r="B18" s="11">
        <v>226</v>
      </c>
      <c r="C18" s="11">
        <v>244</v>
      </c>
      <c r="D18" s="12" t="s">
        <v>41</v>
      </c>
      <c r="E18" s="11">
        <v>6</v>
      </c>
      <c r="F18" s="13">
        <v>7000</v>
      </c>
      <c r="G18" s="20">
        <f t="shared" si="0"/>
        <v>42000</v>
      </c>
      <c r="H18" s="15">
        <v>6</v>
      </c>
      <c r="I18" s="14">
        <v>7000</v>
      </c>
      <c r="J18" s="20">
        <f t="shared" si="2"/>
        <v>42000</v>
      </c>
      <c r="K18" s="15">
        <v>6</v>
      </c>
      <c r="L18" s="14">
        <v>7000</v>
      </c>
      <c r="M18" s="20">
        <f t="shared" si="1"/>
        <v>42000</v>
      </c>
      <c r="N18" s="11" t="s">
        <v>40</v>
      </c>
    </row>
    <row r="19" spans="1:14" ht="25.5" x14ac:dyDescent="0.25">
      <c r="A19" s="11">
        <v>14</v>
      </c>
      <c r="B19" s="11">
        <v>221</v>
      </c>
      <c r="C19" s="11">
        <v>244</v>
      </c>
      <c r="D19" s="12" t="s">
        <v>42</v>
      </c>
      <c r="E19" s="11">
        <v>1</v>
      </c>
      <c r="F19" s="13">
        <v>60000</v>
      </c>
      <c r="G19" s="20">
        <f t="shared" si="0"/>
        <v>60000</v>
      </c>
      <c r="H19" s="15">
        <v>1</v>
      </c>
      <c r="I19" s="14">
        <v>60000</v>
      </c>
      <c r="J19" s="20">
        <f t="shared" si="2"/>
        <v>60000</v>
      </c>
      <c r="K19" s="15">
        <v>1</v>
      </c>
      <c r="L19" s="14">
        <v>60000</v>
      </c>
      <c r="M19" s="20">
        <f t="shared" si="1"/>
        <v>60000</v>
      </c>
      <c r="N19" s="11" t="s">
        <v>43</v>
      </c>
    </row>
    <row r="20" spans="1:14" ht="25.5" x14ac:dyDescent="0.25">
      <c r="A20" s="11">
        <v>15</v>
      </c>
      <c r="B20" s="11">
        <v>221</v>
      </c>
      <c r="C20" s="11">
        <v>244</v>
      </c>
      <c r="D20" s="12" t="s">
        <v>44</v>
      </c>
      <c r="E20" s="11">
        <v>1</v>
      </c>
      <c r="F20" s="13">
        <v>20000</v>
      </c>
      <c r="G20" s="20">
        <f t="shared" si="0"/>
        <v>20000</v>
      </c>
      <c r="H20" s="15">
        <v>1</v>
      </c>
      <c r="I20" s="14">
        <v>20000</v>
      </c>
      <c r="J20" s="20">
        <f t="shared" si="2"/>
        <v>20000</v>
      </c>
      <c r="K20" s="15">
        <v>1</v>
      </c>
      <c r="L20" s="14">
        <v>20000</v>
      </c>
      <c r="M20" s="20">
        <f t="shared" si="1"/>
        <v>20000</v>
      </c>
      <c r="N20" s="11" t="s">
        <v>45</v>
      </c>
    </row>
    <row r="21" spans="1:14" ht="25.5" x14ac:dyDescent="0.25">
      <c r="A21" s="11">
        <v>16</v>
      </c>
      <c r="B21" s="11">
        <v>340</v>
      </c>
      <c r="C21" s="11">
        <v>244</v>
      </c>
      <c r="D21" s="12" t="s">
        <v>46</v>
      </c>
      <c r="E21" s="11">
        <v>30</v>
      </c>
      <c r="F21" s="13">
        <v>100</v>
      </c>
      <c r="G21" s="20">
        <f t="shared" si="0"/>
        <v>3000</v>
      </c>
      <c r="H21" s="15">
        <v>30</v>
      </c>
      <c r="I21" s="14">
        <v>100</v>
      </c>
      <c r="J21" s="20">
        <f t="shared" si="2"/>
        <v>3000</v>
      </c>
      <c r="K21" s="15">
        <v>30</v>
      </c>
      <c r="L21" s="14">
        <v>100</v>
      </c>
      <c r="M21" s="20">
        <f t="shared" si="1"/>
        <v>3000</v>
      </c>
      <c r="N21" s="11" t="s">
        <v>40</v>
      </c>
    </row>
    <row r="22" spans="1:14" ht="25.5" x14ac:dyDescent="0.25">
      <c r="A22" s="11">
        <v>17</v>
      </c>
      <c r="B22" s="11">
        <v>340</v>
      </c>
      <c r="C22" s="11">
        <v>244</v>
      </c>
      <c r="D22" s="12" t="s">
        <v>47</v>
      </c>
      <c r="E22" s="11">
        <v>300</v>
      </c>
      <c r="F22" s="13">
        <v>5</v>
      </c>
      <c r="G22" s="20">
        <f t="shared" si="0"/>
        <v>1500</v>
      </c>
      <c r="H22" s="15">
        <v>300</v>
      </c>
      <c r="I22" s="14">
        <v>5</v>
      </c>
      <c r="J22" s="20">
        <f t="shared" si="2"/>
        <v>1500</v>
      </c>
      <c r="K22" s="15">
        <v>300</v>
      </c>
      <c r="L22" s="14">
        <v>5</v>
      </c>
      <c r="M22" s="20">
        <f t="shared" si="1"/>
        <v>1500</v>
      </c>
      <c r="N22" s="11" t="s">
        <v>40</v>
      </c>
    </row>
    <row r="23" spans="1:14" ht="25.5" x14ac:dyDescent="0.25">
      <c r="A23" s="11">
        <v>18</v>
      </c>
      <c r="B23" s="11">
        <v>340</v>
      </c>
      <c r="C23" s="11">
        <v>244</v>
      </c>
      <c r="D23" s="12" t="s">
        <v>48</v>
      </c>
      <c r="E23" s="11">
        <v>200</v>
      </c>
      <c r="F23" s="13">
        <v>50</v>
      </c>
      <c r="G23" s="20">
        <f t="shared" si="0"/>
        <v>10000</v>
      </c>
      <c r="H23" s="15">
        <v>200</v>
      </c>
      <c r="I23" s="14">
        <v>50</v>
      </c>
      <c r="J23" s="20">
        <f t="shared" si="2"/>
        <v>10000</v>
      </c>
      <c r="K23" s="15">
        <v>200</v>
      </c>
      <c r="L23" s="14">
        <v>50</v>
      </c>
      <c r="M23" s="20">
        <f t="shared" si="1"/>
        <v>10000</v>
      </c>
      <c r="N23" s="11" t="s">
        <v>40</v>
      </c>
    </row>
    <row r="24" spans="1:14" ht="25.5" x14ac:dyDescent="0.25">
      <c r="A24" s="11">
        <v>19</v>
      </c>
      <c r="B24" s="11">
        <v>340</v>
      </c>
      <c r="C24" s="11">
        <v>244</v>
      </c>
      <c r="D24" s="12" t="s">
        <v>49</v>
      </c>
      <c r="E24" s="11">
        <v>16</v>
      </c>
      <c r="F24" s="13">
        <v>500</v>
      </c>
      <c r="G24" s="20">
        <f t="shared" si="0"/>
        <v>8000</v>
      </c>
      <c r="H24" s="15"/>
      <c r="I24" s="14"/>
      <c r="J24" s="14"/>
      <c r="K24" s="15"/>
      <c r="L24" s="14"/>
      <c r="M24" s="14"/>
      <c r="N24" s="11" t="s">
        <v>40</v>
      </c>
    </row>
    <row r="25" spans="1:14" ht="25.5" x14ac:dyDescent="0.25">
      <c r="A25" s="11">
        <v>20</v>
      </c>
      <c r="B25" s="11">
        <v>310</v>
      </c>
      <c r="C25" s="11">
        <v>244</v>
      </c>
      <c r="D25" s="12" t="s">
        <v>50</v>
      </c>
      <c r="E25" s="11">
        <v>2</v>
      </c>
      <c r="F25" s="13">
        <v>8000</v>
      </c>
      <c r="G25" s="20">
        <f t="shared" si="0"/>
        <v>16000</v>
      </c>
      <c r="H25" s="15"/>
      <c r="I25" s="14"/>
      <c r="J25" s="14"/>
      <c r="K25" s="15"/>
      <c r="L25" s="14"/>
      <c r="M25" s="14"/>
      <c r="N25" s="11" t="s">
        <v>51</v>
      </c>
    </row>
    <row r="26" spans="1:14" ht="25.5" x14ac:dyDescent="0.25">
      <c r="A26" s="11">
        <v>21</v>
      </c>
      <c r="B26" s="11">
        <v>310</v>
      </c>
      <c r="C26" s="11">
        <v>244</v>
      </c>
      <c r="D26" s="12" t="s">
        <v>52</v>
      </c>
      <c r="E26" s="11">
        <v>1</v>
      </c>
      <c r="F26" s="13">
        <v>35000</v>
      </c>
      <c r="G26" s="20">
        <f t="shared" si="0"/>
        <v>35000</v>
      </c>
      <c r="H26" s="15"/>
      <c r="I26" s="14"/>
      <c r="J26" s="14"/>
      <c r="K26" s="15"/>
      <c r="L26" s="14"/>
      <c r="M26" s="14"/>
      <c r="N26" s="11" t="s">
        <v>53</v>
      </c>
    </row>
    <row r="27" spans="1:14" ht="25.5" x14ac:dyDescent="0.25">
      <c r="A27" s="11">
        <v>22</v>
      </c>
      <c r="B27" s="11">
        <v>310</v>
      </c>
      <c r="C27" s="11">
        <v>244</v>
      </c>
      <c r="D27" s="12" t="s">
        <v>54</v>
      </c>
      <c r="E27" s="11">
        <v>1</v>
      </c>
      <c r="F27" s="13">
        <v>25000</v>
      </c>
      <c r="G27" s="20">
        <f t="shared" si="0"/>
        <v>25000</v>
      </c>
      <c r="H27" s="15"/>
      <c r="I27" s="14"/>
      <c r="J27" s="14"/>
      <c r="K27" s="15"/>
      <c r="L27" s="14"/>
      <c r="M27" s="14"/>
      <c r="N27" s="11" t="s">
        <v>53</v>
      </c>
    </row>
    <row r="28" spans="1:14" ht="25.5" x14ac:dyDescent="0.25">
      <c r="A28" s="11">
        <v>23</v>
      </c>
      <c r="B28" s="11">
        <v>310</v>
      </c>
      <c r="C28" s="11">
        <v>244</v>
      </c>
      <c r="D28" s="12" t="s">
        <v>55</v>
      </c>
      <c r="E28" s="11">
        <v>5</v>
      </c>
      <c r="F28" s="13">
        <v>1000</v>
      </c>
      <c r="G28" s="20">
        <f t="shared" si="0"/>
        <v>5000</v>
      </c>
      <c r="H28" s="15"/>
      <c r="I28" s="14"/>
      <c r="J28" s="14"/>
      <c r="K28" s="15"/>
      <c r="L28" s="14"/>
      <c r="M28" s="14"/>
      <c r="N28" s="11" t="s">
        <v>56</v>
      </c>
    </row>
    <row r="29" spans="1:14" ht="25.5" x14ac:dyDescent="0.25">
      <c r="A29" s="11">
        <v>24</v>
      </c>
      <c r="B29" s="11">
        <v>310</v>
      </c>
      <c r="C29" s="11">
        <v>244</v>
      </c>
      <c r="D29" s="12" t="s">
        <v>57</v>
      </c>
      <c r="E29" s="11">
        <v>2</v>
      </c>
      <c r="F29" s="13">
        <v>6000</v>
      </c>
      <c r="G29" s="20">
        <f t="shared" si="0"/>
        <v>12000</v>
      </c>
      <c r="H29" s="15"/>
      <c r="I29" s="14"/>
      <c r="J29" s="14"/>
      <c r="K29" s="15"/>
      <c r="L29" s="14"/>
      <c r="M29" s="14"/>
      <c r="N29" s="11" t="s">
        <v>58</v>
      </c>
    </row>
    <row r="30" spans="1:14" ht="25.5" x14ac:dyDescent="0.25">
      <c r="A30" s="11">
        <v>25</v>
      </c>
      <c r="B30" s="11">
        <v>310</v>
      </c>
      <c r="C30" s="11">
        <v>244</v>
      </c>
      <c r="D30" s="12" t="s">
        <v>59</v>
      </c>
      <c r="E30" s="11">
        <v>9</v>
      </c>
      <c r="F30" s="13">
        <v>2300</v>
      </c>
      <c r="G30" s="20">
        <f t="shared" si="0"/>
        <v>20700</v>
      </c>
      <c r="H30" s="15"/>
      <c r="I30" s="14"/>
      <c r="J30" s="14"/>
      <c r="K30" s="15"/>
      <c r="L30" s="14"/>
      <c r="M30" s="14"/>
      <c r="N30" s="11" t="s">
        <v>60</v>
      </c>
    </row>
    <row r="31" spans="1:14" ht="25.5" x14ac:dyDescent="0.25">
      <c r="A31" s="11">
        <v>26</v>
      </c>
      <c r="B31" s="11">
        <v>310</v>
      </c>
      <c r="C31" s="11">
        <v>244</v>
      </c>
      <c r="D31" s="12" t="s">
        <v>61</v>
      </c>
      <c r="E31" s="11">
        <v>1</v>
      </c>
      <c r="F31" s="13">
        <v>6600</v>
      </c>
      <c r="G31" s="20">
        <f t="shared" si="0"/>
        <v>6600</v>
      </c>
      <c r="H31" s="15"/>
      <c r="I31" s="14"/>
      <c r="J31" s="14"/>
      <c r="K31" s="15"/>
      <c r="L31" s="14"/>
      <c r="M31" s="14"/>
      <c r="N31" s="11" t="s">
        <v>53</v>
      </c>
    </row>
    <row r="32" spans="1:14" ht="25.5" x14ac:dyDescent="0.25">
      <c r="A32" s="11">
        <v>27</v>
      </c>
      <c r="B32" s="11">
        <v>310</v>
      </c>
      <c r="C32" s="11">
        <v>242</v>
      </c>
      <c r="D32" s="12" t="s">
        <v>62</v>
      </c>
      <c r="E32" s="11">
        <v>2</v>
      </c>
      <c r="F32" s="13">
        <v>6000</v>
      </c>
      <c r="G32" s="20">
        <f t="shared" si="0"/>
        <v>12000</v>
      </c>
      <c r="H32" s="15"/>
      <c r="I32" s="14"/>
      <c r="J32" s="14"/>
      <c r="K32" s="15"/>
      <c r="L32" s="14"/>
      <c r="M32" s="14"/>
      <c r="N32" s="11" t="s">
        <v>40</v>
      </c>
    </row>
    <row r="33" spans="1:14" x14ac:dyDescent="0.25">
      <c r="A33" s="11">
        <v>28</v>
      </c>
      <c r="B33" s="11">
        <v>310</v>
      </c>
      <c r="C33" s="11">
        <v>244</v>
      </c>
      <c r="D33" s="12" t="s">
        <v>120</v>
      </c>
      <c r="E33" s="11">
        <v>2</v>
      </c>
      <c r="F33" s="13">
        <v>35000</v>
      </c>
      <c r="G33" s="20">
        <f t="shared" si="0"/>
        <v>70000</v>
      </c>
      <c r="H33" s="15"/>
      <c r="I33" s="14"/>
      <c r="J33" s="14"/>
      <c r="K33" s="15"/>
      <c r="L33" s="14"/>
      <c r="M33" s="14"/>
      <c r="N33" s="11"/>
    </row>
    <row r="34" spans="1:14" x14ac:dyDescent="0.25">
      <c r="A34" s="11">
        <v>29</v>
      </c>
      <c r="B34" s="11">
        <v>310</v>
      </c>
      <c r="C34" s="11">
        <v>244</v>
      </c>
      <c r="D34" s="12" t="s">
        <v>121</v>
      </c>
      <c r="E34" s="11">
        <v>1</v>
      </c>
      <c r="F34" s="13">
        <v>12000</v>
      </c>
      <c r="G34" s="20">
        <f t="shared" si="0"/>
        <v>12000</v>
      </c>
      <c r="H34" s="15"/>
      <c r="I34" s="14"/>
      <c r="J34" s="14"/>
      <c r="K34" s="15"/>
      <c r="L34" s="14"/>
      <c r="M34" s="14"/>
      <c r="N34" s="11"/>
    </row>
    <row r="35" spans="1:14" ht="38.25" x14ac:dyDescent="0.25">
      <c r="A35" s="11">
        <v>30</v>
      </c>
      <c r="B35" s="11">
        <v>226</v>
      </c>
      <c r="C35" s="11">
        <v>242</v>
      </c>
      <c r="D35" s="12" t="s">
        <v>122</v>
      </c>
      <c r="E35" s="11">
        <v>1</v>
      </c>
      <c r="F35" s="13"/>
      <c r="G35" s="20">
        <v>90000</v>
      </c>
      <c r="H35" s="15"/>
      <c r="I35" s="14"/>
      <c r="J35" s="14"/>
      <c r="K35" s="15"/>
      <c r="L35" s="14"/>
      <c r="M35" s="14"/>
      <c r="N35" s="11"/>
    </row>
    <row r="36" spans="1:14" ht="25.5" x14ac:dyDescent="0.25">
      <c r="A36" s="11">
        <v>31</v>
      </c>
      <c r="B36" s="11">
        <v>310</v>
      </c>
      <c r="C36" s="11">
        <v>242</v>
      </c>
      <c r="D36" s="12" t="s">
        <v>63</v>
      </c>
      <c r="E36" s="11">
        <v>2</v>
      </c>
      <c r="F36" s="13">
        <v>1500</v>
      </c>
      <c r="G36" s="20">
        <f>SUM(E36*F36)</f>
        <v>3000</v>
      </c>
      <c r="H36" s="15"/>
      <c r="I36" s="14"/>
      <c r="J36" s="14"/>
      <c r="K36" s="15"/>
      <c r="L36" s="14"/>
      <c r="M36" s="14"/>
      <c r="N36" s="11" t="s">
        <v>40</v>
      </c>
    </row>
    <row r="37" spans="1:14" x14ac:dyDescent="0.25">
      <c r="A37" s="182" t="s">
        <v>64</v>
      </c>
      <c r="B37" s="183"/>
      <c r="C37" s="183"/>
      <c r="D37" s="184"/>
      <c r="E37" s="11" t="s">
        <v>65</v>
      </c>
      <c r="F37" s="11" t="s">
        <v>65</v>
      </c>
      <c r="G37" s="37">
        <f>SUM(G6:G36)</f>
        <v>24814095</v>
      </c>
      <c r="H37" s="11" t="s">
        <v>65</v>
      </c>
      <c r="I37" s="11" t="s">
        <v>65</v>
      </c>
      <c r="J37" s="37">
        <f>SUM(J6:J36)</f>
        <v>24353095</v>
      </c>
      <c r="K37" s="11" t="s">
        <v>65</v>
      </c>
      <c r="L37" s="11" t="s">
        <v>65</v>
      </c>
      <c r="M37" s="37">
        <f>SUM(M6:M36)</f>
        <v>24425795</v>
      </c>
      <c r="N37" s="11" t="s">
        <v>65</v>
      </c>
    </row>
    <row r="38" spans="1:14" ht="15" customHeight="1" x14ac:dyDescent="0.25">
      <c r="A38" s="185" t="s">
        <v>116</v>
      </c>
      <c r="B38" s="185"/>
      <c r="C38" s="185"/>
      <c r="D38" s="185"/>
      <c r="E38" s="185"/>
      <c r="F38" s="185"/>
      <c r="G38" s="185"/>
      <c r="H38" s="185"/>
      <c r="I38" s="185"/>
      <c r="J38" s="185"/>
      <c r="K38" s="185"/>
      <c r="L38" s="185"/>
      <c r="M38" s="185"/>
      <c r="N38" s="19"/>
    </row>
    <row r="39" spans="1:14" x14ac:dyDescent="0.25">
      <c r="A39" s="178" t="s">
        <v>5</v>
      </c>
      <c r="B39" s="180" t="s">
        <v>66</v>
      </c>
      <c r="C39" s="180" t="s">
        <v>67</v>
      </c>
      <c r="D39" s="178" t="s">
        <v>22</v>
      </c>
      <c r="E39" s="178" t="s">
        <v>23</v>
      </c>
      <c r="F39" s="179"/>
      <c r="G39" s="179"/>
      <c r="H39" s="178" t="s">
        <v>24</v>
      </c>
      <c r="I39" s="179"/>
      <c r="J39" s="179"/>
      <c r="K39" s="178" t="s">
        <v>25</v>
      </c>
      <c r="L39" s="179"/>
      <c r="M39" s="179"/>
    </row>
    <row r="40" spans="1:14" ht="25.5" x14ac:dyDescent="0.25">
      <c r="A40" s="179"/>
      <c r="B40" s="181"/>
      <c r="C40" s="181"/>
      <c r="D40" s="179"/>
      <c r="E40" s="10" t="s">
        <v>27</v>
      </c>
      <c r="F40" s="10" t="s">
        <v>28</v>
      </c>
      <c r="G40" s="10" t="s">
        <v>29</v>
      </c>
      <c r="H40" s="10" t="s">
        <v>27</v>
      </c>
      <c r="I40" s="10" t="s">
        <v>28</v>
      </c>
      <c r="J40" s="10" t="s">
        <v>29</v>
      </c>
      <c r="K40" s="10" t="s">
        <v>27</v>
      </c>
      <c r="L40" s="10" t="s">
        <v>28</v>
      </c>
      <c r="M40" s="10" t="s">
        <v>29</v>
      </c>
    </row>
    <row r="41" spans="1:14" x14ac:dyDescent="0.25">
      <c r="A41" s="11">
        <v>1</v>
      </c>
      <c r="B41" s="11">
        <v>211</v>
      </c>
      <c r="C41" s="11">
        <v>121</v>
      </c>
      <c r="D41" s="12" t="s">
        <v>68</v>
      </c>
      <c r="E41" s="10"/>
      <c r="F41" s="13"/>
      <c r="G41" s="20">
        <v>504070.7</v>
      </c>
      <c r="H41" s="10"/>
      <c r="I41" s="10"/>
      <c r="J41" s="20">
        <v>518433.2</v>
      </c>
      <c r="K41" s="10"/>
      <c r="L41" s="10"/>
      <c r="M41" s="20">
        <v>533794.16</v>
      </c>
    </row>
    <row r="42" spans="1:14" ht="25.5" x14ac:dyDescent="0.25">
      <c r="A42" s="11">
        <v>2</v>
      </c>
      <c r="B42" s="11">
        <v>213</v>
      </c>
      <c r="C42" s="11">
        <v>129</v>
      </c>
      <c r="D42" s="12" t="s">
        <v>69</v>
      </c>
      <c r="E42" s="10"/>
      <c r="F42" s="13"/>
      <c r="G42" s="20">
        <v>152229.29999999999</v>
      </c>
      <c r="H42" s="10"/>
      <c r="I42" s="10"/>
      <c r="J42" s="20">
        <v>156566.79999999999</v>
      </c>
      <c r="K42" s="10"/>
      <c r="L42" s="10"/>
      <c r="M42" s="20">
        <v>161205.84</v>
      </c>
    </row>
    <row r="43" spans="1:14" x14ac:dyDescent="0.25">
      <c r="A43" s="182" t="s">
        <v>64</v>
      </c>
      <c r="B43" s="183"/>
      <c r="C43" s="183"/>
      <c r="D43" s="184"/>
      <c r="E43" s="11" t="s">
        <v>65</v>
      </c>
      <c r="F43" s="11" t="s">
        <v>65</v>
      </c>
      <c r="G43" s="16">
        <f>G41+G42</f>
        <v>656300</v>
      </c>
      <c r="H43" s="11" t="s">
        <v>65</v>
      </c>
      <c r="I43" s="11" t="s">
        <v>65</v>
      </c>
      <c r="J43" s="16">
        <f>J41+J42</f>
        <v>675000</v>
      </c>
      <c r="K43" s="11" t="s">
        <v>65</v>
      </c>
      <c r="L43" s="11" t="s">
        <v>65</v>
      </c>
      <c r="M43" s="16">
        <f>M41+M42</f>
        <v>695000</v>
      </c>
    </row>
    <row r="44" spans="1:14" ht="15" customHeight="1" x14ac:dyDescent="0.25">
      <c r="A44" s="185" t="s">
        <v>115</v>
      </c>
      <c r="B44" s="185"/>
      <c r="C44" s="185"/>
      <c r="D44" s="185"/>
      <c r="E44" s="185"/>
      <c r="F44" s="185"/>
      <c r="G44" s="185"/>
      <c r="H44" s="185"/>
      <c r="I44" s="185"/>
      <c r="J44" s="185"/>
      <c r="K44" s="185"/>
      <c r="L44" s="185"/>
      <c r="M44" s="185"/>
      <c r="N44" s="19"/>
    </row>
    <row r="45" spans="1:14" x14ac:dyDescent="0.25">
      <c r="A45" s="178" t="s">
        <v>5</v>
      </c>
      <c r="B45" s="180" t="s">
        <v>66</v>
      </c>
      <c r="C45" s="180" t="s">
        <v>67</v>
      </c>
      <c r="D45" s="178" t="s">
        <v>22</v>
      </c>
      <c r="E45" s="178" t="s">
        <v>23</v>
      </c>
      <c r="F45" s="179"/>
      <c r="G45" s="179"/>
      <c r="H45" s="178" t="s">
        <v>24</v>
      </c>
      <c r="I45" s="179"/>
      <c r="J45" s="179"/>
      <c r="K45" s="178" t="s">
        <v>25</v>
      </c>
      <c r="L45" s="179"/>
      <c r="M45" s="179"/>
      <c r="N45" s="180" t="s">
        <v>26</v>
      </c>
    </row>
    <row r="46" spans="1:14" ht="25.5" x14ac:dyDescent="0.25">
      <c r="A46" s="179"/>
      <c r="B46" s="181"/>
      <c r="C46" s="181"/>
      <c r="D46" s="179"/>
      <c r="E46" s="10" t="s">
        <v>27</v>
      </c>
      <c r="F46" s="10" t="s">
        <v>28</v>
      </c>
      <c r="G46" s="10" t="s">
        <v>29</v>
      </c>
      <c r="H46" s="10" t="s">
        <v>27</v>
      </c>
      <c r="I46" s="10" t="s">
        <v>28</v>
      </c>
      <c r="J46" s="10" t="s">
        <v>29</v>
      </c>
      <c r="K46" s="10" t="s">
        <v>27</v>
      </c>
      <c r="L46" s="10" t="s">
        <v>28</v>
      </c>
      <c r="M46" s="10" t="s">
        <v>29</v>
      </c>
      <c r="N46" s="181"/>
    </row>
    <row r="47" spans="1:14" ht="31.5" x14ac:dyDescent="0.25">
      <c r="A47" s="35">
        <v>1</v>
      </c>
      <c r="B47" s="35">
        <v>241</v>
      </c>
      <c r="C47" s="35">
        <v>611</v>
      </c>
      <c r="D47" s="22" t="s">
        <v>73</v>
      </c>
      <c r="E47" s="17"/>
      <c r="F47" s="17"/>
      <c r="G47" s="27">
        <v>9066792</v>
      </c>
      <c r="H47" s="17"/>
      <c r="I47" s="17"/>
      <c r="J47" s="27">
        <v>9066792</v>
      </c>
      <c r="K47" s="17"/>
      <c r="L47" s="17"/>
      <c r="M47" s="27">
        <v>9066792</v>
      </c>
    </row>
    <row r="48" spans="1:14" ht="25.5" x14ac:dyDescent="0.25">
      <c r="A48" s="186">
        <v>2</v>
      </c>
      <c r="B48" s="35">
        <v>241</v>
      </c>
      <c r="C48" s="35">
        <v>611</v>
      </c>
      <c r="D48" s="23" t="s">
        <v>74</v>
      </c>
      <c r="E48" s="17"/>
      <c r="F48" s="17"/>
      <c r="G48" s="27">
        <v>5315016</v>
      </c>
      <c r="H48" s="17"/>
      <c r="I48" s="17"/>
      <c r="J48" s="27">
        <v>5315016</v>
      </c>
      <c r="K48" s="17"/>
      <c r="L48" s="17"/>
      <c r="M48" s="27">
        <v>5315016</v>
      </c>
    </row>
    <row r="49" spans="1:13" ht="51" x14ac:dyDescent="0.25">
      <c r="A49" s="187"/>
      <c r="B49" s="35">
        <v>241</v>
      </c>
      <c r="C49" s="35">
        <v>611</v>
      </c>
      <c r="D49" s="24" t="s">
        <v>75</v>
      </c>
      <c r="E49" s="17"/>
      <c r="F49" s="17"/>
      <c r="G49" s="28">
        <v>3751776</v>
      </c>
      <c r="H49" s="17"/>
      <c r="I49" s="17"/>
      <c r="J49" s="28">
        <v>3751776</v>
      </c>
      <c r="K49" s="17"/>
      <c r="L49" s="17"/>
      <c r="M49" s="28">
        <v>3751776</v>
      </c>
    </row>
    <row r="50" spans="1:13" ht="31.5" x14ac:dyDescent="0.25">
      <c r="A50" s="35">
        <v>3</v>
      </c>
      <c r="B50" s="35">
        <v>241</v>
      </c>
      <c r="C50" s="35">
        <v>611</v>
      </c>
      <c r="D50" s="21" t="s">
        <v>76</v>
      </c>
      <c r="E50" s="17"/>
      <c r="F50" s="17"/>
      <c r="G50" s="27">
        <v>0</v>
      </c>
      <c r="H50" s="17"/>
      <c r="I50" s="17"/>
      <c r="J50" s="27">
        <v>0</v>
      </c>
      <c r="K50" s="17"/>
      <c r="L50" s="17"/>
      <c r="M50" s="27">
        <v>0</v>
      </c>
    </row>
    <row r="51" spans="1:13" ht="31.5" x14ac:dyDescent="0.25">
      <c r="A51" s="186">
        <v>4</v>
      </c>
      <c r="B51" s="35">
        <v>241</v>
      </c>
      <c r="C51" s="35">
        <v>611</v>
      </c>
      <c r="D51" s="21" t="s">
        <v>77</v>
      </c>
      <c r="E51" s="17"/>
      <c r="F51" s="17"/>
      <c r="G51" s="27">
        <v>2738171.18</v>
      </c>
      <c r="H51" s="17"/>
      <c r="I51" s="17"/>
      <c r="J51" s="27">
        <v>2738171.18</v>
      </c>
      <c r="K51" s="17"/>
      <c r="L51" s="17"/>
      <c r="M51" s="27">
        <v>2738171.18</v>
      </c>
    </row>
    <row r="52" spans="1:13" ht="25.5" x14ac:dyDescent="0.25">
      <c r="A52" s="188"/>
      <c r="B52" s="35">
        <v>241</v>
      </c>
      <c r="C52" s="35">
        <v>611</v>
      </c>
      <c r="D52" s="23" t="s">
        <v>74</v>
      </c>
      <c r="E52" s="17"/>
      <c r="F52" s="17"/>
      <c r="G52" s="27">
        <v>1605134.83</v>
      </c>
      <c r="H52" s="17"/>
      <c r="I52" s="17"/>
      <c r="J52" s="27">
        <v>1605134.83</v>
      </c>
      <c r="K52" s="17"/>
      <c r="L52" s="17"/>
      <c r="M52" s="27">
        <v>1605134.83</v>
      </c>
    </row>
    <row r="53" spans="1:13" ht="38.25" x14ac:dyDescent="0.25">
      <c r="A53" s="187"/>
      <c r="B53" s="35">
        <v>241</v>
      </c>
      <c r="C53" s="35">
        <v>611</v>
      </c>
      <c r="D53" s="24" t="s">
        <v>78</v>
      </c>
      <c r="E53" s="17"/>
      <c r="F53" s="17"/>
      <c r="G53" s="27">
        <v>1133036.3500000001</v>
      </c>
      <c r="H53" s="17"/>
      <c r="I53" s="17"/>
      <c r="J53" s="27">
        <v>1133036.3500000001</v>
      </c>
      <c r="K53" s="17"/>
      <c r="L53" s="17"/>
      <c r="M53" s="27">
        <v>1133036.3500000001</v>
      </c>
    </row>
    <row r="54" spans="1:13" ht="31.5" x14ac:dyDescent="0.25">
      <c r="A54" s="35">
        <v>5</v>
      </c>
      <c r="B54" s="35">
        <v>241</v>
      </c>
      <c r="C54" s="35">
        <v>611</v>
      </c>
      <c r="D54" s="21" t="s">
        <v>79</v>
      </c>
      <c r="E54" s="17"/>
      <c r="F54" s="17"/>
      <c r="G54" s="27">
        <v>820116</v>
      </c>
      <c r="H54" s="17"/>
      <c r="I54" s="17"/>
      <c r="J54" s="27">
        <v>820116</v>
      </c>
      <c r="K54" s="17"/>
      <c r="L54" s="17"/>
      <c r="M54" s="27">
        <v>820116</v>
      </c>
    </row>
    <row r="55" spans="1:13" ht="15.75" x14ac:dyDescent="0.25">
      <c r="A55" s="186">
        <v>6</v>
      </c>
      <c r="B55" s="35">
        <v>241</v>
      </c>
      <c r="C55" s="35">
        <v>611</v>
      </c>
      <c r="D55" s="21" t="s">
        <v>80</v>
      </c>
      <c r="E55" s="17"/>
      <c r="F55" s="17"/>
      <c r="G55" s="27">
        <v>95023</v>
      </c>
      <c r="H55" s="17"/>
      <c r="I55" s="17"/>
      <c r="J55" s="27">
        <v>95023</v>
      </c>
      <c r="K55" s="17"/>
      <c r="L55" s="17"/>
      <c r="M55" s="27">
        <v>95023</v>
      </c>
    </row>
    <row r="56" spans="1:13" ht="25.5" x14ac:dyDescent="0.25">
      <c r="A56" s="188"/>
      <c r="B56" s="35">
        <v>241</v>
      </c>
      <c r="C56" s="35">
        <v>611</v>
      </c>
      <c r="D56" s="23" t="s">
        <v>81</v>
      </c>
      <c r="E56" s="17"/>
      <c r="F56" s="17"/>
      <c r="G56" s="29">
        <v>15576</v>
      </c>
      <c r="H56" s="17"/>
      <c r="I56" s="17"/>
      <c r="J56" s="29">
        <v>15576</v>
      </c>
      <c r="K56" s="17"/>
      <c r="L56" s="17"/>
      <c r="M56" s="29">
        <v>15576</v>
      </c>
    </row>
    <row r="57" spans="1:13" x14ac:dyDescent="0.25">
      <c r="A57" s="188"/>
      <c r="B57" s="35">
        <v>241</v>
      </c>
      <c r="C57" s="35">
        <v>611</v>
      </c>
      <c r="D57" s="23" t="s">
        <v>82</v>
      </c>
      <c r="E57" s="17"/>
      <c r="F57" s="17"/>
      <c r="G57" s="29">
        <v>13087</v>
      </c>
      <c r="H57" s="17"/>
      <c r="I57" s="17"/>
      <c r="J57" s="29">
        <v>13087</v>
      </c>
      <c r="K57" s="17"/>
      <c r="L57" s="17"/>
      <c r="M57" s="29">
        <v>13087</v>
      </c>
    </row>
    <row r="58" spans="1:13" x14ac:dyDescent="0.25">
      <c r="A58" s="187"/>
      <c r="B58" s="35">
        <v>241</v>
      </c>
      <c r="C58" s="35">
        <v>611</v>
      </c>
      <c r="D58" s="23" t="s">
        <v>83</v>
      </c>
      <c r="E58" s="17"/>
      <c r="F58" s="17"/>
      <c r="G58" s="30">
        <v>66360</v>
      </c>
      <c r="H58" s="17"/>
      <c r="I58" s="17"/>
      <c r="J58" s="30">
        <v>66360</v>
      </c>
      <c r="K58" s="17"/>
      <c r="L58" s="17"/>
      <c r="M58" s="30">
        <v>66360</v>
      </c>
    </row>
    <row r="59" spans="1:13" ht="31.5" x14ac:dyDescent="0.25">
      <c r="A59" s="35">
        <v>7</v>
      </c>
      <c r="B59" s="35">
        <v>241</v>
      </c>
      <c r="C59" s="35">
        <v>611</v>
      </c>
      <c r="D59" s="21" t="s">
        <v>84</v>
      </c>
      <c r="E59" s="17"/>
      <c r="F59" s="17"/>
      <c r="G59" s="27">
        <v>0</v>
      </c>
      <c r="H59" s="17"/>
      <c r="I59" s="17"/>
      <c r="J59" s="27">
        <v>0</v>
      </c>
      <c r="K59" s="17"/>
      <c r="L59" s="17"/>
      <c r="M59" s="27">
        <v>0</v>
      </c>
    </row>
    <row r="60" spans="1:13" ht="31.5" x14ac:dyDescent="0.25">
      <c r="A60" s="186">
        <v>8</v>
      </c>
      <c r="B60" s="35">
        <v>241</v>
      </c>
      <c r="C60" s="35">
        <v>611</v>
      </c>
      <c r="D60" s="21" t="s">
        <v>85</v>
      </c>
      <c r="E60" s="17"/>
      <c r="F60" s="17"/>
      <c r="G60" s="27">
        <v>440163</v>
      </c>
      <c r="H60" s="17"/>
      <c r="I60" s="17"/>
      <c r="J60" s="27">
        <v>440163</v>
      </c>
      <c r="K60" s="17"/>
      <c r="L60" s="17"/>
      <c r="M60" s="27">
        <v>440163</v>
      </c>
    </row>
    <row r="61" spans="1:13" ht="25.5" x14ac:dyDescent="0.25">
      <c r="A61" s="188"/>
      <c r="B61" s="35">
        <v>241</v>
      </c>
      <c r="C61" s="35">
        <v>611</v>
      </c>
      <c r="D61" s="23" t="s">
        <v>86</v>
      </c>
      <c r="E61" s="17"/>
      <c r="F61" s="17"/>
      <c r="G61" s="29">
        <v>52814</v>
      </c>
      <c r="H61" s="17"/>
      <c r="I61" s="17"/>
      <c r="J61" s="29">
        <v>52814</v>
      </c>
      <c r="K61" s="17"/>
      <c r="L61" s="17"/>
      <c r="M61" s="29">
        <v>52814</v>
      </c>
    </row>
    <row r="62" spans="1:13" ht="25.5" x14ac:dyDescent="0.25">
      <c r="A62" s="188"/>
      <c r="B62" s="35">
        <v>241</v>
      </c>
      <c r="C62" s="35">
        <v>611</v>
      </c>
      <c r="D62" s="23" t="s">
        <v>87</v>
      </c>
      <c r="E62" s="17"/>
      <c r="F62" s="17"/>
      <c r="G62" s="29">
        <v>380940</v>
      </c>
      <c r="H62" s="17"/>
      <c r="I62" s="17"/>
      <c r="J62" s="29">
        <v>380940</v>
      </c>
      <c r="K62" s="17"/>
      <c r="L62" s="17"/>
      <c r="M62" s="29">
        <v>380940</v>
      </c>
    </row>
    <row r="63" spans="1:13" x14ac:dyDescent="0.25">
      <c r="A63" s="188"/>
      <c r="B63" s="35">
        <v>241</v>
      </c>
      <c r="C63" s="35">
        <v>611</v>
      </c>
      <c r="D63" s="23" t="s">
        <v>88</v>
      </c>
      <c r="E63" s="17"/>
      <c r="F63" s="17"/>
      <c r="G63" s="29">
        <v>3755</v>
      </c>
      <c r="H63" s="17"/>
      <c r="I63" s="17"/>
      <c r="J63" s="29">
        <v>3755</v>
      </c>
      <c r="K63" s="17"/>
      <c r="L63" s="17"/>
      <c r="M63" s="29">
        <v>3755</v>
      </c>
    </row>
    <row r="64" spans="1:13" ht="127.5" x14ac:dyDescent="0.25">
      <c r="A64" s="187"/>
      <c r="B64" s="35">
        <v>241</v>
      </c>
      <c r="C64" s="35">
        <v>611</v>
      </c>
      <c r="D64" s="24" t="s">
        <v>89</v>
      </c>
      <c r="E64" s="17"/>
      <c r="F64" s="17"/>
      <c r="G64" s="31">
        <v>2654</v>
      </c>
      <c r="H64" s="17"/>
      <c r="I64" s="17"/>
      <c r="J64" s="31">
        <v>2654</v>
      </c>
      <c r="K64" s="17"/>
      <c r="L64" s="17"/>
      <c r="M64" s="31">
        <v>2654</v>
      </c>
    </row>
    <row r="65" spans="1:13" ht="31.5" x14ac:dyDescent="0.25">
      <c r="A65" s="35">
        <v>9</v>
      </c>
      <c r="B65" s="35">
        <v>241</v>
      </c>
      <c r="C65" s="35">
        <v>611</v>
      </c>
      <c r="D65" s="21" t="s">
        <v>90</v>
      </c>
      <c r="E65" s="17"/>
      <c r="F65" s="17"/>
      <c r="G65" s="27">
        <v>0</v>
      </c>
      <c r="H65" s="17"/>
      <c r="I65" s="17"/>
      <c r="J65" s="27">
        <v>0</v>
      </c>
      <c r="K65" s="17"/>
      <c r="L65" s="17"/>
      <c r="M65" s="27">
        <v>0</v>
      </c>
    </row>
    <row r="66" spans="1:13" ht="47.25" x14ac:dyDescent="0.25">
      <c r="A66" s="186">
        <v>10</v>
      </c>
      <c r="B66" s="35">
        <v>241</v>
      </c>
      <c r="C66" s="35">
        <v>611</v>
      </c>
      <c r="D66" s="22" t="s">
        <v>91</v>
      </c>
      <c r="E66" s="17"/>
      <c r="F66" s="17"/>
      <c r="G66" s="32">
        <v>98000</v>
      </c>
      <c r="H66" s="17"/>
      <c r="I66" s="17"/>
      <c r="J66" s="32">
        <v>98000</v>
      </c>
      <c r="K66" s="17"/>
      <c r="L66" s="17"/>
      <c r="M66" s="32">
        <v>98000</v>
      </c>
    </row>
    <row r="67" spans="1:13" ht="94.5" x14ac:dyDescent="0.25">
      <c r="A67" s="188"/>
      <c r="B67" s="35">
        <v>241</v>
      </c>
      <c r="C67" s="35">
        <v>611</v>
      </c>
      <c r="D67" s="21" t="s">
        <v>92</v>
      </c>
      <c r="E67" s="17"/>
      <c r="F67" s="17"/>
      <c r="G67" s="27">
        <v>98000</v>
      </c>
      <c r="H67" s="17"/>
      <c r="I67" s="17"/>
      <c r="J67" s="27">
        <v>98000</v>
      </c>
      <c r="K67" s="17"/>
      <c r="L67" s="17"/>
      <c r="M67" s="27">
        <v>98000</v>
      </c>
    </row>
    <row r="68" spans="1:13" ht="38.25" x14ac:dyDescent="0.25">
      <c r="A68" s="188"/>
      <c r="B68" s="35">
        <v>241</v>
      </c>
      <c r="C68" s="35">
        <v>611</v>
      </c>
      <c r="D68" s="25" t="s">
        <v>93</v>
      </c>
      <c r="E68" s="17"/>
      <c r="F68" s="17"/>
      <c r="G68" s="29">
        <v>50000</v>
      </c>
      <c r="H68" s="17"/>
      <c r="I68" s="17"/>
      <c r="J68" s="29">
        <v>50000</v>
      </c>
      <c r="K68" s="17"/>
      <c r="L68" s="17"/>
      <c r="M68" s="29">
        <v>50000</v>
      </c>
    </row>
    <row r="69" spans="1:13" ht="25.5" x14ac:dyDescent="0.25">
      <c r="A69" s="187"/>
      <c r="B69" s="35">
        <v>241</v>
      </c>
      <c r="C69" s="35">
        <v>611</v>
      </c>
      <c r="D69" s="26" t="s">
        <v>94</v>
      </c>
      <c r="E69" s="17"/>
      <c r="F69" s="17"/>
      <c r="G69" s="30">
        <v>48000</v>
      </c>
      <c r="H69" s="17"/>
      <c r="I69" s="17"/>
      <c r="J69" s="30">
        <v>48000</v>
      </c>
      <c r="K69" s="17"/>
      <c r="L69" s="17"/>
      <c r="M69" s="30">
        <v>48000</v>
      </c>
    </row>
    <row r="70" spans="1:13" ht="31.5" x14ac:dyDescent="0.25">
      <c r="A70" s="186">
        <v>11</v>
      </c>
      <c r="B70" s="35">
        <v>241</v>
      </c>
      <c r="C70" s="35">
        <v>611</v>
      </c>
      <c r="D70" s="21" t="s">
        <v>95</v>
      </c>
      <c r="E70" s="17"/>
      <c r="F70" s="17"/>
      <c r="G70" s="27">
        <v>186930</v>
      </c>
      <c r="H70" s="17"/>
      <c r="I70" s="17"/>
      <c r="J70" s="27">
        <v>186930</v>
      </c>
      <c r="K70" s="17"/>
      <c r="L70" s="17"/>
      <c r="M70" s="27">
        <v>186930</v>
      </c>
    </row>
    <row r="71" spans="1:13" ht="47.25" x14ac:dyDescent="0.25">
      <c r="A71" s="188"/>
      <c r="B71" s="35">
        <v>241</v>
      </c>
      <c r="C71" s="35">
        <v>611</v>
      </c>
      <c r="D71" s="21" t="s">
        <v>96</v>
      </c>
      <c r="E71" s="17"/>
      <c r="F71" s="17"/>
      <c r="G71" s="27">
        <v>186930</v>
      </c>
      <c r="H71" s="17"/>
      <c r="I71" s="17"/>
      <c r="J71" s="27">
        <v>186930</v>
      </c>
      <c r="K71" s="17"/>
      <c r="L71" s="17"/>
      <c r="M71" s="27">
        <v>186930</v>
      </c>
    </row>
    <row r="72" spans="1:13" ht="25.5" x14ac:dyDescent="0.25">
      <c r="A72" s="188"/>
      <c r="B72" s="35">
        <v>241</v>
      </c>
      <c r="C72" s="35">
        <v>611</v>
      </c>
      <c r="D72" s="23" t="s">
        <v>97</v>
      </c>
      <c r="E72" s="17"/>
      <c r="F72" s="17"/>
      <c r="G72" s="33">
        <v>73080</v>
      </c>
      <c r="H72" s="17"/>
      <c r="I72" s="17"/>
      <c r="J72" s="33">
        <v>73080</v>
      </c>
      <c r="K72" s="17"/>
      <c r="L72" s="17"/>
      <c r="M72" s="33">
        <v>73080</v>
      </c>
    </row>
    <row r="73" spans="1:13" ht="38.25" x14ac:dyDescent="0.25">
      <c r="A73" s="188"/>
      <c r="B73" s="35">
        <v>241</v>
      </c>
      <c r="C73" s="35">
        <v>611</v>
      </c>
      <c r="D73" s="23" t="s">
        <v>98</v>
      </c>
      <c r="E73" s="17"/>
      <c r="F73" s="17"/>
      <c r="G73" s="33">
        <v>13850</v>
      </c>
      <c r="H73" s="17"/>
      <c r="I73" s="17"/>
      <c r="J73" s="33">
        <v>13850</v>
      </c>
      <c r="K73" s="17"/>
      <c r="L73" s="17"/>
      <c r="M73" s="33">
        <v>13850</v>
      </c>
    </row>
    <row r="74" spans="1:13" ht="38.25" x14ac:dyDescent="0.25">
      <c r="A74" s="187"/>
      <c r="B74" s="35">
        <v>241</v>
      </c>
      <c r="C74" s="35">
        <v>611</v>
      </c>
      <c r="D74" s="23" t="s">
        <v>99</v>
      </c>
      <c r="E74" s="17"/>
      <c r="F74" s="17"/>
      <c r="G74" s="33">
        <v>100000</v>
      </c>
      <c r="H74" s="17"/>
      <c r="I74" s="17"/>
      <c r="J74" s="33">
        <v>100000</v>
      </c>
      <c r="K74" s="17"/>
      <c r="L74" s="17"/>
      <c r="M74" s="33">
        <v>100000</v>
      </c>
    </row>
    <row r="75" spans="1:13" ht="31.5" x14ac:dyDescent="0.25">
      <c r="A75" s="35">
        <v>12</v>
      </c>
      <c r="B75" s="35">
        <v>241</v>
      </c>
      <c r="C75" s="35">
        <v>611</v>
      </c>
      <c r="D75" s="21" t="s">
        <v>100</v>
      </c>
      <c r="E75" s="17"/>
      <c r="F75" s="17"/>
      <c r="G75" s="27">
        <v>674927.04</v>
      </c>
      <c r="H75" s="17"/>
      <c r="I75" s="17"/>
      <c r="J75" s="27">
        <v>674927.04</v>
      </c>
      <c r="K75" s="17"/>
      <c r="L75" s="17"/>
      <c r="M75" s="27">
        <v>674927.04</v>
      </c>
    </row>
    <row r="76" spans="1:13" ht="78.75" x14ac:dyDescent="0.25">
      <c r="A76" s="186">
        <v>13</v>
      </c>
      <c r="B76" s="35">
        <v>241</v>
      </c>
      <c r="C76" s="35">
        <v>611</v>
      </c>
      <c r="D76" s="21" t="s">
        <v>101</v>
      </c>
      <c r="E76" s="17"/>
      <c r="F76" s="17"/>
      <c r="G76" s="27">
        <v>674927.04</v>
      </c>
      <c r="H76" s="17"/>
      <c r="I76" s="17"/>
      <c r="J76" s="27">
        <v>674927.04</v>
      </c>
      <c r="K76" s="17"/>
      <c r="L76" s="17"/>
      <c r="M76" s="27">
        <v>674927.04</v>
      </c>
    </row>
    <row r="77" spans="1:13" x14ac:dyDescent="0.25">
      <c r="A77" s="188"/>
      <c r="B77" s="35">
        <v>241</v>
      </c>
      <c r="C77" s="35">
        <v>611</v>
      </c>
      <c r="D77" s="23" t="s">
        <v>102</v>
      </c>
      <c r="E77" s="17"/>
      <c r="F77" s="17"/>
      <c r="G77" s="33">
        <v>9936.56</v>
      </c>
      <c r="H77" s="17"/>
      <c r="I77" s="17"/>
      <c r="J77" s="33">
        <v>9936.56</v>
      </c>
      <c r="K77" s="17"/>
      <c r="L77" s="17"/>
      <c r="M77" s="33">
        <v>9936.56</v>
      </c>
    </row>
    <row r="78" spans="1:13" x14ac:dyDescent="0.25">
      <c r="A78" s="187"/>
      <c r="B78" s="35">
        <v>241</v>
      </c>
      <c r="C78" s="35">
        <v>611</v>
      </c>
      <c r="D78" s="23" t="s">
        <v>103</v>
      </c>
      <c r="E78" s="17"/>
      <c r="F78" s="17"/>
      <c r="G78" s="33">
        <v>664990.48</v>
      </c>
      <c r="H78" s="17"/>
      <c r="I78" s="17"/>
      <c r="J78" s="33">
        <v>664990.48</v>
      </c>
      <c r="K78" s="17"/>
      <c r="L78" s="17"/>
      <c r="M78" s="33">
        <v>664990.48</v>
      </c>
    </row>
    <row r="79" spans="1:13" ht="31.5" x14ac:dyDescent="0.25">
      <c r="A79" s="35">
        <v>14</v>
      </c>
      <c r="B79" s="35">
        <v>241</v>
      </c>
      <c r="C79" s="35">
        <v>611</v>
      </c>
      <c r="D79" s="21" t="s">
        <v>104</v>
      </c>
      <c r="E79" s="17"/>
      <c r="F79" s="17"/>
      <c r="G79" s="27">
        <v>171884</v>
      </c>
      <c r="H79" s="17"/>
      <c r="I79" s="17"/>
      <c r="J79" s="27">
        <v>171884</v>
      </c>
      <c r="K79" s="17"/>
      <c r="L79" s="17"/>
      <c r="M79" s="27">
        <v>171884</v>
      </c>
    </row>
    <row r="80" spans="1:13" ht="110.25" x14ac:dyDescent="0.25">
      <c r="A80" s="186">
        <v>15</v>
      </c>
      <c r="B80" s="35">
        <v>241</v>
      </c>
      <c r="C80" s="35">
        <v>611</v>
      </c>
      <c r="D80" s="21" t="s">
        <v>105</v>
      </c>
      <c r="E80" s="17"/>
      <c r="F80" s="17"/>
      <c r="G80" s="27">
        <v>50000</v>
      </c>
      <c r="H80" s="17"/>
      <c r="I80" s="17"/>
      <c r="J80" s="27">
        <v>50000</v>
      </c>
      <c r="K80" s="17"/>
      <c r="L80" s="17"/>
      <c r="M80" s="27">
        <v>50000</v>
      </c>
    </row>
    <row r="81" spans="1:14" ht="31.5" x14ac:dyDescent="0.25">
      <c r="A81" s="187">
        <v>35</v>
      </c>
      <c r="B81" s="35">
        <v>241</v>
      </c>
      <c r="C81" s="35">
        <v>611</v>
      </c>
      <c r="D81" s="21" t="s">
        <v>106</v>
      </c>
      <c r="E81" s="17"/>
      <c r="F81" s="17"/>
      <c r="G81" s="27">
        <v>50000</v>
      </c>
      <c r="H81" s="17"/>
      <c r="I81" s="17"/>
      <c r="J81" s="27">
        <v>50000</v>
      </c>
      <c r="K81" s="17"/>
      <c r="L81" s="17"/>
      <c r="M81" s="27">
        <v>50000</v>
      </c>
    </row>
    <row r="82" spans="1:14" ht="47.25" x14ac:dyDescent="0.25">
      <c r="A82" s="186">
        <v>16</v>
      </c>
      <c r="B82" s="35">
        <v>241</v>
      </c>
      <c r="C82" s="35">
        <v>611</v>
      </c>
      <c r="D82" s="22" t="s">
        <v>107</v>
      </c>
      <c r="E82" s="17"/>
      <c r="F82" s="17"/>
      <c r="G82" s="32">
        <v>121884</v>
      </c>
      <c r="H82" s="17"/>
      <c r="I82" s="17"/>
      <c r="J82" s="32">
        <v>121884</v>
      </c>
      <c r="K82" s="17"/>
      <c r="L82" s="17"/>
      <c r="M82" s="32">
        <v>121884</v>
      </c>
    </row>
    <row r="83" spans="1:14" ht="31.5" x14ac:dyDescent="0.25">
      <c r="A83" s="188"/>
      <c r="B83" s="35">
        <v>241</v>
      </c>
      <c r="C83" s="35">
        <v>611</v>
      </c>
      <c r="D83" s="21" t="s">
        <v>108</v>
      </c>
      <c r="E83" s="17"/>
      <c r="F83" s="17"/>
      <c r="G83" s="34">
        <v>89984</v>
      </c>
      <c r="H83" s="17"/>
      <c r="I83" s="17"/>
      <c r="J83" s="34">
        <v>89984</v>
      </c>
      <c r="K83" s="17"/>
      <c r="L83" s="17"/>
      <c r="M83" s="34">
        <v>89984</v>
      </c>
    </row>
    <row r="84" spans="1:14" ht="31.5" x14ac:dyDescent="0.25">
      <c r="A84" s="188"/>
      <c r="B84" s="35">
        <v>241</v>
      </c>
      <c r="C84" s="35">
        <v>611</v>
      </c>
      <c r="D84" s="21" t="s">
        <v>109</v>
      </c>
      <c r="E84" s="17"/>
      <c r="F84" s="17"/>
      <c r="G84" s="27">
        <v>31900</v>
      </c>
      <c r="H84" s="17"/>
      <c r="I84" s="17"/>
      <c r="J84" s="27">
        <v>31900</v>
      </c>
      <c r="K84" s="17"/>
      <c r="L84" s="17"/>
      <c r="M84" s="27">
        <v>31900</v>
      </c>
    </row>
    <row r="85" spans="1:14" ht="25.5" x14ac:dyDescent="0.25">
      <c r="A85" s="187"/>
      <c r="B85" s="35">
        <v>241</v>
      </c>
      <c r="C85" s="35">
        <v>611</v>
      </c>
      <c r="D85" s="23" t="s">
        <v>110</v>
      </c>
      <c r="E85" s="17"/>
      <c r="F85" s="17"/>
      <c r="G85" s="33">
        <v>31900</v>
      </c>
      <c r="H85" s="17"/>
      <c r="I85" s="17"/>
      <c r="J85" s="33">
        <v>31900</v>
      </c>
      <c r="K85" s="17"/>
      <c r="L85" s="17"/>
      <c r="M85" s="33">
        <v>31900</v>
      </c>
    </row>
    <row r="86" spans="1:14" x14ac:dyDescent="0.25">
      <c r="A86" s="182" t="s">
        <v>64</v>
      </c>
      <c r="B86" s="183"/>
      <c r="C86" s="183"/>
      <c r="D86" s="184"/>
      <c r="E86" s="11" t="s">
        <v>65</v>
      </c>
      <c r="F86" s="11" t="s">
        <v>65</v>
      </c>
      <c r="G86" s="37">
        <v>13471890.220000001</v>
      </c>
      <c r="H86" s="11" t="s">
        <v>65</v>
      </c>
      <c r="I86" s="11" t="s">
        <v>65</v>
      </c>
      <c r="J86" s="37">
        <v>13471890.220000001</v>
      </c>
      <c r="K86" s="11" t="s">
        <v>65</v>
      </c>
      <c r="L86" s="11" t="s">
        <v>65</v>
      </c>
      <c r="M86" s="37">
        <v>13471890.220000001</v>
      </c>
    </row>
    <row r="87" spans="1:14" ht="15" customHeight="1" x14ac:dyDescent="0.25">
      <c r="A87" s="185" t="s">
        <v>119</v>
      </c>
      <c r="B87" s="185"/>
      <c r="C87" s="185"/>
      <c r="D87" s="185"/>
      <c r="E87" s="185"/>
      <c r="F87" s="185"/>
      <c r="G87" s="185"/>
      <c r="H87" s="185"/>
      <c r="I87" s="185"/>
      <c r="J87" s="185"/>
      <c r="K87" s="185"/>
      <c r="L87" s="185"/>
      <c r="M87" s="185"/>
      <c r="N87" s="19"/>
    </row>
    <row r="88" spans="1:14" x14ac:dyDescent="0.25">
      <c r="A88" s="178" t="s">
        <v>5</v>
      </c>
      <c r="B88" s="180" t="s">
        <v>66</v>
      </c>
      <c r="C88" s="180" t="s">
        <v>67</v>
      </c>
      <c r="D88" s="178" t="s">
        <v>22</v>
      </c>
      <c r="E88" s="178" t="s">
        <v>23</v>
      </c>
      <c r="F88" s="179"/>
      <c r="G88" s="179"/>
      <c r="H88" s="178" t="s">
        <v>24</v>
      </c>
      <c r="I88" s="179"/>
      <c r="J88" s="179"/>
      <c r="K88" s="178" t="s">
        <v>25</v>
      </c>
      <c r="L88" s="179"/>
      <c r="M88" s="179"/>
      <c r="N88" s="180" t="s">
        <v>26</v>
      </c>
    </row>
    <row r="89" spans="1:14" ht="25.5" x14ac:dyDescent="0.25">
      <c r="A89" s="179"/>
      <c r="B89" s="181"/>
      <c r="C89" s="181"/>
      <c r="D89" s="179"/>
      <c r="E89" s="10" t="s">
        <v>27</v>
      </c>
      <c r="F89" s="10" t="s">
        <v>28</v>
      </c>
      <c r="G89" s="10" t="s">
        <v>29</v>
      </c>
      <c r="H89" s="10" t="s">
        <v>27</v>
      </c>
      <c r="I89" s="10" t="s">
        <v>28</v>
      </c>
      <c r="J89" s="10" t="s">
        <v>29</v>
      </c>
      <c r="K89" s="10" t="s">
        <v>27</v>
      </c>
      <c r="L89" s="10" t="s">
        <v>28</v>
      </c>
      <c r="M89" s="10" t="s">
        <v>29</v>
      </c>
      <c r="N89" s="181"/>
    </row>
    <row r="90" spans="1:14" ht="45" x14ac:dyDescent="0.25">
      <c r="A90" s="17">
        <v>1</v>
      </c>
      <c r="B90" s="35">
        <v>241</v>
      </c>
      <c r="C90" s="35">
        <v>612</v>
      </c>
      <c r="D90" s="3" t="s">
        <v>16</v>
      </c>
      <c r="E90" s="17"/>
      <c r="F90" s="17"/>
      <c r="G90" s="4">
        <v>203700000</v>
      </c>
      <c r="H90" s="17"/>
      <c r="I90" s="17"/>
      <c r="J90" s="4">
        <v>93940000</v>
      </c>
      <c r="K90" s="17"/>
      <c r="L90" s="17"/>
      <c r="M90" s="4"/>
    </row>
    <row r="91" spans="1:14" ht="75" x14ac:dyDescent="0.25">
      <c r="A91" s="17">
        <v>2</v>
      </c>
      <c r="B91" s="35">
        <v>241</v>
      </c>
      <c r="C91" s="35">
        <v>612</v>
      </c>
      <c r="D91" s="3" t="s">
        <v>17</v>
      </c>
      <c r="E91" s="17"/>
      <c r="F91" s="17"/>
      <c r="G91" s="4">
        <v>6915000</v>
      </c>
      <c r="H91" s="17"/>
      <c r="I91" s="17"/>
      <c r="J91" s="4"/>
      <c r="K91" s="17"/>
      <c r="L91" s="17"/>
      <c r="M91" s="4"/>
    </row>
    <row r="92" spans="1:14" ht="120.75" customHeight="1" x14ac:dyDescent="0.25">
      <c r="A92" s="17">
        <v>3</v>
      </c>
      <c r="B92" s="35">
        <v>241</v>
      </c>
      <c r="C92" s="35">
        <v>612</v>
      </c>
      <c r="D92" s="3" t="s">
        <v>18</v>
      </c>
      <c r="E92" s="17"/>
      <c r="F92" s="17"/>
      <c r="G92" s="4">
        <v>2590000</v>
      </c>
      <c r="H92" s="17"/>
      <c r="I92" s="17"/>
      <c r="J92" s="4"/>
      <c r="K92" s="17"/>
      <c r="L92" s="17"/>
      <c r="M92" s="4"/>
    </row>
    <row r="93" spans="1:14" ht="30" x14ac:dyDescent="0.25">
      <c r="A93" s="17">
        <v>4</v>
      </c>
      <c r="B93" s="35">
        <v>241</v>
      </c>
      <c r="C93" s="35">
        <v>612</v>
      </c>
      <c r="D93" s="3" t="s">
        <v>114</v>
      </c>
      <c r="E93" s="17"/>
      <c r="F93" s="17"/>
      <c r="G93" s="4"/>
      <c r="H93" s="17"/>
      <c r="I93" s="17"/>
      <c r="K93" s="17"/>
      <c r="L93" s="17"/>
      <c r="M93" s="4">
        <v>325260000</v>
      </c>
    </row>
    <row r="94" spans="1:14" ht="30" x14ac:dyDescent="0.25">
      <c r="A94" s="17">
        <v>5</v>
      </c>
      <c r="B94" s="35">
        <v>241</v>
      </c>
      <c r="C94" s="35">
        <v>612</v>
      </c>
      <c r="D94" s="3" t="s">
        <v>21</v>
      </c>
      <c r="E94" s="17"/>
      <c r="F94" s="17"/>
      <c r="G94" s="4">
        <v>17805000</v>
      </c>
      <c r="H94" s="17"/>
      <c r="I94" s="17"/>
      <c r="J94" s="4"/>
      <c r="K94" s="17"/>
      <c r="L94" s="17"/>
      <c r="M94" s="4"/>
    </row>
    <row r="95" spans="1:14" ht="45" x14ac:dyDescent="0.25">
      <c r="A95" s="17">
        <v>6</v>
      </c>
      <c r="B95" s="35">
        <v>241</v>
      </c>
      <c r="C95" s="35">
        <v>612</v>
      </c>
      <c r="D95" s="3" t="s">
        <v>20</v>
      </c>
      <c r="E95" s="17"/>
      <c r="F95" s="17"/>
      <c r="G95" s="4"/>
      <c r="H95" s="17"/>
      <c r="I95" s="17"/>
      <c r="J95" s="4"/>
      <c r="K95" s="17"/>
      <c r="L95" s="17"/>
      <c r="M95" s="4">
        <v>177800</v>
      </c>
    </row>
    <row r="96" spans="1:14" x14ac:dyDescent="0.25">
      <c r="A96" s="182" t="s">
        <v>64</v>
      </c>
      <c r="B96" s="183"/>
      <c r="C96" s="183"/>
      <c r="D96" s="184"/>
      <c r="E96" s="11" t="s">
        <v>65</v>
      </c>
      <c r="F96" s="11" t="s">
        <v>65</v>
      </c>
      <c r="G96" s="36">
        <f>SUM(G90:G95)</f>
        <v>231010000</v>
      </c>
      <c r="H96" s="11" t="s">
        <v>65</v>
      </c>
      <c r="I96" s="11" t="s">
        <v>65</v>
      </c>
      <c r="J96" s="36">
        <f>J90</f>
        <v>93940000</v>
      </c>
      <c r="K96" s="11" t="s">
        <v>65</v>
      </c>
      <c r="L96" s="11" t="s">
        <v>65</v>
      </c>
      <c r="M96" s="37">
        <f>M93+M95</f>
        <v>325437800</v>
      </c>
    </row>
    <row r="97" spans="1:13" x14ac:dyDescent="0.25">
      <c r="A97" s="182" t="s">
        <v>111</v>
      </c>
      <c r="B97" s="183"/>
      <c r="C97" s="183"/>
      <c r="D97" s="184"/>
      <c r="E97" s="11" t="s">
        <v>65</v>
      </c>
      <c r="F97" s="11" t="s">
        <v>65</v>
      </c>
      <c r="G97" s="37">
        <f>G96+G86+G43+G37</f>
        <v>269952285.22000003</v>
      </c>
      <c r="H97" s="11" t="s">
        <v>65</v>
      </c>
      <c r="I97" s="11" t="s">
        <v>65</v>
      </c>
      <c r="J97" s="37">
        <f>J96+J86+J43+J37</f>
        <v>132439985.22</v>
      </c>
      <c r="K97" s="11" t="s">
        <v>65</v>
      </c>
      <c r="L97" s="11" t="s">
        <v>65</v>
      </c>
      <c r="M97" s="37">
        <f>M96+M86+M43+M37</f>
        <v>364030485.22000003</v>
      </c>
    </row>
    <row r="100" spans="1:13" x14ac:dyDescent="0.25">
      <c r="A100" t="s">
        <v>112</v>
      </c>
      <c r="C100" t="s">
        <v>113</v>
      </c>
    </row>
  </sheetData>
  <autoFilter ref="B4:C101" xr:uid="{00000000-0009-0000-0000-000001000000}"/>
  <mergeCells count="50">
    <mergeCell ref="K88:M88"/>
    <mergeCell ref="N88:N89"/>
    <mergeCell ref="A96:D96"/>
    <mergeCell ref="A97:D97"/>
    <mergeCell ref="A88:A89"/>
    <mergeCell ref="B88:B89"/>
    <mergeCell ref="C88:C89"/>
    <mergeCell ref="D88:D89"/>
    <mergeCell ref="E88:G88"/>
    <mergeCell ref="H88:J88"/>
    <mergeCell ref="A87:M87"/>
    <mergeCell ref="N45:N46"/>
    <mergeCell ref="A48:A49"/>
    <mergeCell ref="A51:A53"/>
    <mergeCell ref="A55:A58"/>
    <mergeCell ref="A60:A64"/>
    <mergeCell ref="A66:A69"/>
    <mergeCell ref="A70:A74"/>
    <mergeCell ref="A76:A78"/>
    <mergeCell ref="A80:A81"/>
    <mergeCell ref="A82:A85"/>
    <mergeCell ref="A86:D86"/>
    <mergeCell ref="A43:D43"/>
    <mergeCell ref="A44:M44"/>
    <mergeCell ref="A45:A46"/>
    <mergeCell ref="B45:B46"/>
    <mergeCell ref="C45:C46"/>
    <mergeCell ref="D45:D46"/>
    <mergeCell ref="E45:G45"/>
    <mergeCell ref="H45:J45"/>
    <mergeCell ref="K45:M45"/>
    <mergeCell ref="N4:N5"/>
    <mergeCell ref="A37:D37"/>
    <mergeCell ref="A38:M38"/>
    <mergeCell ref="A39:A40"/>
    <mergeCell ref="B39:B40"/>
    <mergeCell ref="C39:C40"/>
    <mergeCell ref="D39:D40"/>
    <mergeCell ref="E39:G39"/>
    <mergeCell ref="H39:J39"/>
    <mergeCell ref="K39:M39"/>
    <mergeCell ref="A1:M2"/>
    <mergeCell ref="A3:M3"/>
    <mergeCell ref="A4:A5"/>
    <mergeCell ref="B4:B5"/>
    <mergeCell ref="C4:C5"/>
    <mergeCell ref="D4:D5"/>
    <mergeCell ref="E4:G4"/>
    <mergeCell ref="H4:J4"/>
    <mergeCell ref="K4:M4"/>
  </mergeCells>
  <pageMargins left="0.25" right="0.25" top="0.75" bottom="0.75" header="0.3" footer="0.3"/>
  <pageSetup paperSize="9" scale="62" fitToHeight="0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104"/>
  <sheetViews>
    <sheetView workbookViewId="0">
      <selection activeCell="O9" sqref="O9"/>
    </sheetView>
  </sheetViews>
  <sheetFormatPr defaultRowHeight="15" x14ac:dyDescent="0.25"/>
  <cols>
    <col min="4" max="4" width="36.85546875" bestFit="1" customWidth="1"/>
    <col min="7" max="7" width="13.42578125" bestFit="1" customWidth="1"/>
    <col min="10" max="10" width="13.42578125" bestFit="1" customWidth="1"/>
    <col min="13" max="13" width="13.42578125" bestFit="1" customWidth="1"/>
    <col min="14" max="14" width="19.42578125" hidden="1" customWidth="1"/>
  </cols>
  <sheetData>
    <row r="1" spans="1:14" x14ac:dyDescent="0.25">
      <c r="G1" s="189" t="s">
        <v>124</v>
      </c>
      <c r="H1" s="190"/>
      <c r="I1" s="190"/>
      <c r="J1" s="190"/>
      <c r="K1" s="190"/>
      <c r="L1" s="190"/>
      <c r="M1" s="190"/>
    </row>
    <row r="2" spans="1:14" x14ac:dyDescent="0.25">
      <c r="G2" s="190"/>
      <c r="H2" s="190"/>
      <c r="I2" s="190"/>
      <c r="J2" s="190"/>
      <c r="K2" s="190"/>
      <c r="L2" s="190"/>
      <c r="M2" s="190"/>
    </row>
    <row r="3" spans="1:14" x14ac:dyDescent="0.25">
      <c r="G3" s="190"/>
      <c r="H3" s="190"/>
      <c r="I3" s="190"/>
      <c r="J3" s="190"/>
      <c r="K3" s="190"/>
      <c r="L3" s="190"/>
      <c r="M3" s="190"/>
    </row>
    <row r="4" spans="1:14" ht="60.75" customHeight="1" x14ac:dyDescent="0.25">
      <c r="G4" s="190"/>
      <c r="H4" s="190"/>
      <c r="I4" s="190"/>
      <c r="J4" s="190"/>
      <c r="K4" s="190"/>
      <c r="L4" s="190"/>
      <c r="M4" s="190"/>
    </row>
    <row r="5" spans="1:14" x14ac:dyDescent="0.25">
      <c r="A5" s="176" t="s">
        <v>118</v>
      </c>
      <c r="B5" s="176"/>
      <c r="C5" s="176"/>
      <c r="D5" s="176"/>
      <c r="E5" s="176"/>
      <c r="F5" s="176"/>
      <c r="G5" s="176"/>
      <c r="H5" s="176"/>
      <c r="I5" s="176"/>
      <c r="J5" s="176"/>
      <c r="K5" s="176"/>
      <c r="L5" s="176"/>
      <c r="M5" s="176"/>
    </row>
    <row r="6" spans="1:14" ht="30" customHeight="1" x14ac:dyDescent="0.25">
      <c r="A6" s="176"/>
      <c r="B6" s="176"/>
      <c r="C6" s="176"/>
      <c r="D6" s="176"/>
      <c r="E6" s="176"/>
      <c r="F6" s="176"/>
      <c r="G6" s="176"/>
      <c r="H6" s="176"/>
      <c r="I6" s="176"/>
      <c r="J6" s="176"/>
      <c r="K6" s="176"/>
      <c r="L6" s="176"/>
      <c r="M6" s="176"/>
      <c r="N6" s="18"/>
    </row>
    <row r="7" spans="1:14" ht="15" customHeight="1" x14ac:dyDescent="0.25">
      <c r="A7" s="177" t="s">
        <v>117</v>
      </c>
      <c r="B7" s="177"/>
      <c r="C7" s="177"/>
      <c r="D7" s="177"/>
      <c r="E7" s="177"/>
      <c r="F7" s="177"/>
      <c r="G7" s="177"/>
      <c r="H7" s="177"/>
      <c r="I7" s="177"/>
      <c r="J7" s="177"/>
      <c r="K7" s="177"/>
      <c r="L7" s="177"/>
      <c r="M7" s="177"/>
      <c r="N7" s="19"/>
    </row>
    <row r="8" spans="1:14" x14ac:dyDescent="0.25">
      <c r="A8" s="178" t="s">
        <v>5</v>
      </c>
      <c r="B8" s="180" t="s">
        <v>66</v>
      </c>
      <c r="C8" s="180" t="s">
        <v>67</v>
      </c>
      <c r="D8" s="178" t="s">
        <v>22</v>
      </c>
      <c r="E8" s="178" t="s">
        <v>23</v>
      </c>
      <c r="F8" s="179"/>
      <c r="G8" s="179"/>
      <c r="H8" s="178" t="s">
        <v>24</v>
      </c>
      <c r="I8" s="179"/>
      <c r="J8" s="179"/>
      <c r="K8" s="178" t="s">
        <v>25</v>
      </c>
      <c r="L8" s="179"/>
      <c r="M8" s="179"/>
      <c r="N8" s="180" t="s">
        <v>26</v>
      </c>
    </row>
    <row r="9" spans="1:14" ht="25.5" x14ac:dyDescent="0.25">
      <c r="A9" s="179"/>
      <c r="B9" s="181"/>
      <c r="C9" s="181"/>
      <c r="D9" s="179"/>
      <c r="E9" s="10" t="s">
        <v>27</v>
      </c>
      <c r="F9" s="10" t="s">
        <v>28</v>
      </c>
      <c r="G9" s="10" t="s">
        <v>29</v>
      </c>
      <c r="H9" s="10" t="s">
        <v>27</v>
      </c>
      <c r="I9" s="10" t="s">
        <v>28</v>
      </c>
      <c r="J9" s="10" t="s">
        <v>29</v>
      </c>
      <c r="K9" s="10" t="s">
        <v>27</v>
      </c>
      <c r="L9" s="10" t="s">
        <v>28</v>
      </c>
      <c r="M9" s="10" t="s">
        <v>29</v>
      </c>
      <c r="N9" s="181"/>
    </row>
    <row r="10" spans="1:14" x14ac:dyDescent="0.25">
      <c r="A10" s="11">
        <v>1</v>
      </c>
      <c r="B10" s="11">
        <v>211</v>
      </c>
      <c r="C10" s="11">
        <v>121</v>
      </c>
      <c r="D10" s="12" t="s">
        <v>68</v>
      </c>
      <c r="E10" s="10"/>
      <c r="F10" s="13"/>
      <c r="G10" s="20">
        <v>18049515</v>
      </c>
      <c r="H10" s="10"/>
      <c r="I10" s="10"/>
      <c r="J10" s="20">
        <f>G10</f>
        <v>18049515</v>
      </c>
      <c r="K10" s="10"/>
      <c r="L10" s="10"/>
      <c r="M10" s="20">
        <f>J10</f>
        <v>18049515</v>
      </c>
      <c r="N10" s="38"/>
    </row>
    <row r="11" spans="1:14" ht="25.5" x14ac:dyDescent="0.25">
      <c r="A11" s="11">
        <v>2</v>
      </c>
      <c r="B11" s="11">
        <v>212</v>
      </c>
      <c r="C11" s="11">
        <v>122</v>
      </c>
      <c r="D11" s="12" t="s">
        <v>72</v>
      </c>
      <c r="E11" s="10"/>
      <c r="F11" s="13"/>
      <c r="G11" s="20">
        <v>300000</v>
      </c>
      <c r="H11" s="10"/>
      <c r="I11" s="10"/>
      <c r="J11" s="20">
        <v>325000</v>
      </c>
      <c r="K11" s="10"/>
      <c r="L11" s="10"/>
      <c r="M11" s="20">
        <v>350000</v>
      </c>
      <c r="N11" s="38"/>
    </row>
    <row r="12" spans="1:14" ht="25.5" x14ac:dyDescent="0.25">
      <c r="A12" s="11">
        <v>3</v>
      </c>
      <c r="B12" s="11">
        <v>213</v>
      </c>
      <c r="C12" s="11">
        <v>129</v>
      </c>
      <c r="D12" s="12" t="s">
        <v>69</v>
      </c>
      <c r="E12" s="10"/>
      <c r="F12" s="13"/>
      <c r="G12" s="20">
        <v>5450955</v>
      </c>
      <c r="H12" s="10"/>
      <c r="I12" s="10"/>
      <c r="J12" s="20">
        <f>G12</f>
        <v>5450955</v>
      </c>
      <c r="K12" s="10"/>
      <c r="L12" s="10"/>
      <c r="M12" s="20">
        <f>J12</f>
        <v>5450955</v>
      </c>
      <c r="N12" s="38"/>
    </row>
    <row r="13" spans="1:14" ht="25.5" x14ac:dyDescent="0.25">
      <c r="A13" s="11">
        <v>4</v>
      </c>
      <c r="B13" s="11">
        <v>226</v>
      </c>
      <c r="C13" s="11">
        <v>242</v>
      </c>
      <c r="D13" s="12" t="s">
        <v>71</v>
      </c>
      <c r="E13" s="11">
        <v>2</v>
      </c>
      <c r="F13" s="13">
        <v>10000</v>
      </c>
      <c r="G13" s="20">
        <f>F13*E13</f>
        <v>20000</v>
      </c>
      <c r="H13" s="11">
        <v>2</v>
      </c>
      <c r="I13" s="13">
        <v>10000</v>
      </c>
      <c r="J13" s="20">
        <f>I13*H13</f>
        <v>20000</v>
      </c>
      <c r="K13" s="11">
        <v>2</v>
      </c>
      <c r="L13" s="13">
        <v>10000</v>
      </c>
      <c r="M13" s="20">
        <f>L13*K13</f>
        <v>20000</v>
      </c>
      <c r="N13" s="11" t="s">
        <v>34</v>
      </c>
    </row>
    <row r="14" spans="1:14" ht="25.5" x14ac:dyDescent="0.25">
      <c r="A14" s="11">
        <v>5</v>
      </c>
      <c r="B14" s="11">
        <v>226</v>
      </c>
      <c r="C14" s="11">
        <v>242</v>
      </c>
      <c r="D14" s="12" t="s">
        <v>70</v>
      </c>
      <c r="E14" s="11">
        <v>2</v>
      </c>
      <c r="F14" s="13">
        <v>20000</v>
      </c>
      <c r="G14" s="20">
        <f>E14*F14</f>
        <v>40000</v>
      </c>
      <c r="H14" s="11">
        <v>2</v>
      </c>
      <c r="I14" s="13">
        <v>20000</v>
      </c>
      <c r="J14" s="20">
        <f>H14*I14</f>
        <v>40000</v>
      </c>
      <c r="K14" s="11">
        <v>2</v>
      </c>
      <c r="L14" s="13">
        <v>20000</v>
      </c>
      <c r="M14" s="20">
        <f>K14*L14</f>
        <v>40000</v>
      </c>
      <c r="N14" s="11" t="s">
        <v>34</v>
      </c>
    </row>
    <row r="15" spans="1:14" ht="25.5" x14ac:dyDescent="0.25">
      <c r="A15" s="11">
        <v>6</v>
      </c>
      <c r="B15" s="11">
        <v>310</v>
      </c>
      <c r="C15" s="11">
        <v>242</v>
      </c>
      <c r="D15" s="12" t="s">
        <v>30</v>
      </c>
      <c r="E15" s="11">
        <v>3</v>
      </c>
      <c r="F15" s="13">
        <v>56900</v>
      </c>
      <c r="G15" s="20">
        <f t="shared" ref="G15:G38" si="0">SUM(E15*F15)</f>
        <v>170700</v>
      </c>
      <c r="H15" s="11"/>
      <c r="I15" s="13"/>
      <c r="J15" s="20"/>
      <c r="K15" s="11">
        <v>3</v>
      </c>
      <c r="L15" s="13">
        <v>56900</v>
      </c>
      <c r="M15" s="20">
        <f t="shared" ref="M15:M27" si="1">SUM(K15*L15)</f>
        <v>170700</v>
      </c>
      <c r="N15" s="11" t="s">
        <v>31</v>
      </c>
    </row>
    <row r="16" spans="1:14" ht="25.5" x14ac:dyDescent="0.25">
      <c r="A16" s="11">
        <v>7</v>
      </c>
      <c r="B16" s="11">
        <v>310</v>
      </c>
      <c r="C16" s="11">
        <v>242</v>
      </c>
      <c r="D16" s="12" t="s">
        <v>32</v>
      </c>
      <c r="E16" s="11">
        <v>3</v>
      </c>
      <c r="F16" s="13">
        <v>41000</v>
      </c>
      <c r="G16" s="20">
        <f t="shared" si="0"/>
        <v>123000</v>
      </c>
      <c r="H16" s="11">
        <v>3</v>
      </c>
      <c r="I16" s="13">
        <v>41000</v>
      </c>
      <c r="J16" s="20">
        <f t="shared" ref="J16:J27" si="2">SUM(H16*I16)</f>
        <v>123000</v>
      </c>
      <c r="K16" s="11"/>
      <c r="L16" s="13"/>
      <c r="M16" s="20"/>
      <c r="N16" s="11" t="s">
        <v>31</v>
      </c>
    </row>
    <row r="17" spans="1:14" ht="25.5" x14ac:dyDescent="0.25">
      <c r="A17" s="11">
        <v>8</v>
      </c>
      <c r="B17" s="11">
        <v>310</v>
      </c>
      <c r="C17" s="11">
        <v>242</v>
      </c>
      <c r="D17" s="12" t="s">
        <v>33</v>
      </c>
      <c r="E17" s="11">
        <v>6</v>
      </c>
      <c r="F17" s="13">
        <v>10000</v>
      </c>
      <c r="G17" s="20">
        <f t="shared" si="0"/>
        <v>60000</v>
      </c>
      <c r="H17" s="11">
        <v>6</v>
      </c>
      <c r="I17" s="13">
        <v>10000</v>
      </c>
      <c r="J17" s="20">
        <f t="shared" si="2"/>
        <v>60000</v>
      </c>
      <c r="K17" s="11">
        <v>6</v>
      </c>
      <c r="L17" s="13">
        <v>10000</v>
      </c>
      <c r="M17" s="20">
        <f t="shared" si="1"/>
        <v>60000</v>
      </c>
      <c r="N17" s="11" t="s">
        <v>34</v>
      </c>
    </row>
    <row r="18" spans="1:14" ht="25.5" x14ac:dyDescent="0.25">
      <c r="A18" s="11">
        <v>9</v>
      </c>
      <c r="B18" s="11">
        <v>310</v>
      </c>
      <c r="C18" s="11">
        <v>242</v>
      </c>
      <c r="D18" s="12" t="s">
        <v>35</v>
      </c>
      <c r="E18" s="11">
        <v>1</v>
      </c>
      <c r="F18" s="13">
        <v>48000</v>
      </c>
      <c r="G18" s="20">
        <f t="shared" si="0"/>
        <v>48000</v>
      </c>
      <c r="H18" s="11">
        <v>1</v>
      </c>
      <c r="I18" s="13">
        <v>48000</v>
      </c>
      <c r="J18" s="20">
        <f t="shared" si="2"/>
        <v>48000</v>
      </c>
      <c r="K18" s="11">
        <v>1</v>
      </c>
      <c r="L18" s="13">
        <v>48000</v>
      </c>
      <c r="M18" s="20">
        <f t="shared" si="1"/>
        <v>48000</v>
      </c>
      <c r="N18" s="11" t="s">
        <v>36</v>
      </c>
    </row>
    <row r="19" spans="1:14" ht="25.5" x14ac:dyDescent="0.25">
      <c r="A19" s="11">
        <v>10</v>
      </c>
      <c r="B19" s="11">
        <v>310</v>
      </c>
      <c r="C19" s="11">
        <v>242</v>
      </c>
      <c r="D19" s="12" t="s">
        <v>37</v>
      </c>
      <c r="E19" s="11">
        <v>30</v>
      </c>
      <c r="F19" s="13">
        <v>500</v>
      </c>
      <c r="G19" s="20">
        <f t="shared" si="0"/>
        <v>15000</v>
      </c>
      <c r="H19" s="11">
        <v>30</v>
      </c>
      <c r="I19" s="13">
        <v>500</v>
      </c>
      <c r="J19" s="20">
        <f t="shared" si="2"/>
        <v>15000</v>
      </c>
      <c r="K19" s="11">
        <v>30</v>
      </c>
      <c r="L19" s="13">
        <v>500</v>
      </c>
      <c r="M19" s="20">
        <f t="shared" si="1"/>
        <v>15000</v>
      </c>
      <c r="N19" s="11" t="s">
        <v>31</v>
      </c>
    </row>
    <row r="20" spans="1:14" ht="25.5" x14ac:dyDescent="0.25">
      <c r="A20" s="11">
        <v>11</v>
      </c>
      <c r="B20" s="11">
        <v>310</v>
      </c>
      <c r="C20" s="11">
        <v>242</v>
      </c>
      <c r="D20" s="12" t="s">
        <v>38</v>
      </c>
      <c r="E20" s="11">
        <v>15</v>
      </c>
      <c r="F20" s="13">
        <v>75</v>
      </c>
      <c r="G20" s="20">
        <f t="shared" si="0"/>
        <v>1125</v>
      </c>
      <c r="H20" s="11">
        <v>15</v>
      </c>
      <c r="I20" s="13">
        <v>75</v>
      </c>
      <c r="J20" s="20">
        <f t="shared" si="2"/>
        <v>1125</v>
      </c>
      <c r="K20" s="11">
        <v>15</v>
      </c>
      <c r="L20" s="13">
        <v>75</v>
      </c>
      <c r="M20" s="20">
        <f t="shared" si="1"/>
        <v>1125</v>
      </c>
      <c r="N20" s="11" t="s">
        <v>31</v>
      </c>
    </row>
    <row r="21" spans="1:14" ht="25.5" x14ac:dyDescent="0.25">
      <c r="A21" s="11">
        <v>12</v>
      </c>
      <c r="B21" s="11">
        <v>226</v>
      </c>
      <c r="C21" s="11">
        <v>242</v>
      </c>
      <c r="D21" s="12" t="s">
        <v>39</v>
      </c>
      <c r="E21" s="11">
        <v>12</v>
      </c>
      <c r="F21" s="13">
        <v>7000</v>
      </c>
      <c r="G21" s="20">
        <f t="shared" si="0"/>
        <v>84000</v>
      </c>
      <c r="H21" s="15">
        <v>12</v>
      </c>
      <c r="I21" s="14">
        <v>7000</v>
      </c>
      <c r="J21" s="20">
        <f t="shared" si="2"/>
        <v>84000</v>
      </c>
      <c r="K21" s="15">
        <v>12</v>
      </c>
      <c r="L21" s="14">
        <v>7000</v>
      </c>
      <c r="M21" s="20">
        <f t="shared" si="1"/>
        <v>84000</v>
      </c>
      <c r="N21" s="11" t="s">
        <v>40</v>
      </c>
    </row>
    <row r="22" spans="1:14" ht="25.5" x14ac:dyDescent="0.25">
      <c r="A22" s="11">
        <v>13</v>
      </c>
      <c r="B22" s="11">
        <v>226</v>
      </c>
      <c r="C22" s="11">
        <v>244</v>
      </c>
      <c r="D22" s="12" t="s">
        <v>41</v>
      </c>
      <c r="E22" s="11">
        <v>6</v>
      </c>
      <c r="F22" s="13">
        <v>7000</v>
      </c>
      <c r="G22" s="20">
        <f t="shared" si="0"/>
        <v>42000</v>
      </c>
      <c r="H22" s="15">
        <v>6</v>
      </c>
      <c r="I22" s="14">
        <v>7000</v>
      </c>
      <c r="J22" s="20">
        <f t="shared" si="2"/>
        <v>42000</v>
      </c>
      <c r="K22" s="15">
        <v>6</v>
      </c>
      <c r="L22" s="14">
        <v>7000</v>
      </c>
      <c r="M22" s="20">
        <f t="shared" si="1"/>
        <v>42000</v>
      </c>
      <c r="N22" s="11" t="s">
        <v>40</v>
      </c>
    </row>
    <row r="23" spans="1:14" ht="25.5" x14ac:dyDescent="0.25">
      <c r="A23" s="11">
        <v>14</v>
      </c>
      <c r="B23" s="11">
        <v>221</v>
      </c>
      <c r="C23" s="11">
        <v>244</v>
      </c>
      <c r="D23" s="12" t="s">
        <v>42</v>
      </c>
      <c r="E23" s="11">
        <v>1</v>
      </c>
      <c r="F23" s="13">
        <v>60000</v>
      </c>
      <c r="G23" s="20">
        <f t="shared" si="0"/>
        <v>60000</v>
      </c>
      <c r="H23" s="15">
        <v>1</v>
      </c>
      <c r="I23" s="14">
        <v>60000</v>
      </c>
      <c r="J23" s="20">
        <f t="shared" si="2"/>
        <v>60000</v>
      </c>
      <c r="K23" s="15">
        <v>1</v>
      </c>
      <c r="L23" s="14">
        <v>60000</v>
      </c>
      <c r="M23" s="20">
        <f t="shared" si="1"/>
        <v>60000</v>
      </c>
      <c r="N23" s="11" t="s">
        <v>43</v>
      </c>
    </row>
    <row r="24" spans="1:14" ht="25.5" x14ac:dyDescent="0.25">
      <c r="A24" s="11">
        <v>15</v>
      </c>
      <c r="B24" s="11">
        <v>221</v>
      </c>
      <c r="C24" s="11">
        <v>244</v>
      </c>
      <c r="D24" s="12" t="s">
        <v>44</v>
      </c>
      <c r="E24" s="11">
        <v>1</v>
      </c>
      <c r="F24" s="13">
        <v>20000</v>
      </c>
      <c r="G24" s="20">
        <f t="shared" si="0"/>
        <v>20000</v>
      </c>
      <c r="H24" s="15">
        <v>1</v>
      </c>
      <c r="I24" s="14">
        <v>20000</v>
      </c>
      <c r="J24" s="20">
        <f t="shared" si="2"/>
        <v>20000</v>
      </c>
      <c r="K24" s="15">
        <v>1</v>
      </c>
      <c r="L24" s="14">
        <v>20000</v>
      </c>
      <c r="M24" s="20">
        <f t="shared" si="1"/>
        <v>20000</v>
      </c>
      <c r="N24" s="11" t="s">
        <v>45</v>
      </c>
    </row>
    <row r="25" spans="1:14" ht="25.5" x14ac:dyDescent="0.25">
      <c r="A25" s="11">
        <v>16</v>
      </c>
      <c r="B25" s="11">
        <v>340</v>
      </c>
      <c r="C25" s="11">
        <v>244</v>
      </c>
      <c r="D25" s="12" t="s">
        <v>46</v>
      </c>
      <c r="E25" s="11">
        <v>30</v>
      </c>
      <c r="F25" s="13">
        <v>100</v>
      </c>
      <c r="G25" s="20">
        <f t="shared" si="0"/>
        <v>3000</v>
      </c>
      <c r="H25" s="15">
        <v>30</v>
      </c>
      <c r="I25" s="14">
        <v>100</v>
      </c>
      <c r="J25" s="20">
        <f t="shared" si="2"/>
        <v>3000</v>
      </c>
      <c r="K25" s="15">
        <v>30</v>
      </c>
      <c r="L25" s="14">
        <v>100</v>
      </c>
      <c r="M25" s="20">
        <f t="shared" si="1"/>
        <v>3000</v>
      </c>
      <c r="N25" s="11" t="s">
        <v>40</v>
      </c>
    </row>
    <row r="26" spans="1:14" ht="25.5" x14ac:dyDescent="0.25">
      <c r="A26" s="11">
        <v>17</v>
      </c>
      <c r="B26" s="11">
        <v>340</v>
      </c>
      <c r="C26" s="11">
        <v>244</v>
      </c>
      <c r="D26" s="12" t="s">
        <v>47</v>
      </c>
      <c r="E26" s="11">
        <v>300</v>
      </c>
      <c r="F26" s="13">
        <v>5</v>
      </c>
      <c r="G26" s="20">
        <f t="shared" si="0"/>
        <v>1500</v>
      </c>
      <c r="H26" s="15">
        <v>300</v>
      </c>
      <c r="I26" s="14">
        <v>5</v>
      </c>
      <c r="J26" s="20">
        <f t="shared" si="2"/>
        <v>1500</v>
      </c>
      <c r="K26" s="15">
        <v>300</v>
      </c>
      <c r="L26" s="14">
        <v>5</v>
      </c>
      <c r="M26" s="20">
        <f t="shared" si="1"/>
        <v>1500</v>
      </c>
      <c r="N26" s="11" t="s">
        <v>40</v>
      </c>
    </row>
    <row r="27" spans="1:14" ht="25.5" x14ac:dyDescent="0.25">
      <c r="A27" s="11">
        <v>18</v>
      </c>
      <c r="B27" s="11">
        <v>340</v>
      </c>
      <c r="C27" s="11">
        <v>244</v>
      </c>
      <c r="D27" s="12" t="s">
        <v>48</v>
      </c>
      <c r="E27" s="11">
        <v>200</v>
      </c>
      <c r="F27" s="13">
        <v>50</v>
      </c>
      <c r="G27" s="20">
        <f t="shared" si="0"/>
        <v>10000</v>
      </c>
      <c r="H27" s="15">
        <v>200</v>
      </c>
      <c r="I27" s="14">
        <v>50</v>
      </c>
      <c r="J27" s="20">
        <f t="shared" si="2"/>
        <v>10000</v>
      </c>
      <c r="K27" s="15">
        <v>200</v>
      </c>
      <c r="L27" s="14">
        <v>50</v>
      </c>
      <c r="M27" s="20">
        <f t="shared" si="1"/>
        <v>10000</v>
      </c>
      <c r="N27" s="11" t="s">
        <v>40</v>
      </c>
    </row>
    <row r="28" spans="1:14" ht="25.5" x14ac:dyDescent="0.25">
      <c r="A28" s="11">
        <v>19</v>
      </c>
      <c r="B28" s="11">
        <v>340</v>
      </c>
      <c r="C28" s="11">
        <v>244</v>
      </c>
      <c r="D28" s="12" t="s">
        <v>49</v>
      </c>
      <c r="E28" s="11">
        <v>16</v>
      </c>
      <c r="F28" s="13">
        <v>500</v>
      </c>
      <c r="G28" s="20">
        <f t="shared" si="0"/>
        <v>8000</v>
      </c>
      <c r="H28" s="15"/>
      <c r="I28" s="14"/>
      <c r="J28" s="14"/>
      <c r="K28" s="15"/>
      <c r="L28" s="14"/>
      <c r="M28" s="14"/>
      <c r="N28" s="11" t="s">
        <v>40</v>
      </c>
    </row>
    <row r="29" spans="1:14" ht="25.5" x14ac:dyDescent="0.25">
      <c r="A29" s="11">
        <v>20</v>
      </c>
      <c r="B29" s="11">
        <v>310</v>
      </c>
      <c r="C29" s="11">
        <v>244</v>
      </c>
      <c r="D29" s="12" t="s">
        <v>50</v>
      </c>
      <c r="E29" s="11">
        <v>2</v>
      </c>
      <c r="F29" s="13">
        <v>8000</v>
      </c>
      <c r="G29" s="20">
        <f t="shared" si="0"/>
        <v>16000</v>
      </c>
      <c r="H29" s="15"/>
      <c r="I29" s="14"/>
      <c r="J29" s="14"/>
      <c r="K29" s="15"/>
      <c r="L29" s="14"/>
      <c r="M29" s="14"/>
      <c r="N29" s="11" t="s">
        <v>51</v>
      </c>
    </row>
    <row r="30" spans="1:14" ht="25.5" x14ac:dyDescent="0.25">
      <c r="A30" s="11">
        <v>21</v>
      </c>
      <c r="B30" s="11">
        <v>310</v>
      </c>
      <c r="C30" s="11">
        <v>244</v>
      </c>
      <c r="D30" s="12" t="s">
        <v>52</v>
      </c>
      <c r="E30" s="11">
        <v>1</v>
      </c>
      <c r="F30" s="13">
        <v>35000</v>
      </c>
      <c r="G30" s="20">
        <f t="shared" si="0"/>
        <v>35000</v>
      </c>
      <c r="H30" s="15"/>
      <c r="I30" s="14"/>
      <c r="J30" s="14"/>
      <c r="K30" s="15"/>
      <c r="L30" s="14"/>
      <c r="M30" s="14"/>
      <c r="N30" s="11" t="s">
        <v>53</v>
      </c>
    </row>
    <row r="31" spans="1:14" ht="25.5" x14ac:dyDescent="0.25">
      <c r="A31" s="11">
        <v>22</v>
      </c>
      <c r="B31" s="11">
        <v>310</v>
      </c>
      <c r="C31" s="11">
        <v>244</v>
      </c>
      <c r="D31" s="12" t="s">
        <v>54</v>
      </c>
      <c r="E31" s="11">
        <v>1</v>
      </c>
      <c r="F31" s="13">
        <v>25000</v>
      </c>
      <c r="G31" s="20">
        <f t="shared" si="0"/>
        <v>25000</v>
      </c>
      <c r="H31" s="15"/>
      <c r="I31" s="14"/>
      <c r="J31" s="14"/>
      <c r="K31" s="15"/>
      <c r="L31" s="14"/>
      <c r="M31" s="14"/>
      <c r="N31" s="11" t="s">
        <v>53</v>
      </c>
    </row>
    <row r="32" spans="1:14" ht="25.5" x14ac:dyDescent="0.25">
      <c r="A32" s="11">
        <v>23</v>
      </c>
      <c r="B32" s="11">
        <v>310</v>
      </c>
      <c r="C32" s="11">
        <v>244</v>
      </c>
      <c r="D32" s="12" t="s">
        <v>55</v>
      </c>
      <c r="E32" s="11">
        <v>5</v>
      </c>
      <c r="F32" s="13">
        <v>1000</v>
      </c>
      <c r="G32" s="20">
        <f t="shared" si="0"/>
        <v>5000</v>
      </c>
      <c r="H32" s="15"/>
      <c r="I32" s="14"/>
      <c r="J32" s="14"/>
      <c r="K32" s="15"/>
      <c r="L32" s="14"/>
      <c r="M32" s="14"/>
      <c r="N32" s="11" t="s">
        <v>56</v>
      </c>
    </row>
    <row r="33" spans="1:14" ht="25.5" x14ac:dyDescent="0.25">
      <c r="A33" s="11">
        <v>24</v>
      </c>
      <c r="B33" s="11">
        <v>310</v>
      </c>
      <c r="C33" s="11">
        <v>244</v>
      </c>
      <c r="D33" s="12" t="s">
        <v>57</v>
      </c>
      <c r="E33" s="11">
        <v>2</v>
      </c>
      <c r="F33" s="13">
        <v>6000</v>
      </c>
      <c r="G33" s="20">
        <f t="shared" si="0"/>
        <v>12000</v>
      </c>
      <c r="H33" s="15"/>
      <c r="I33" s="14"/>
      <c r="J33" s="14"/>
      <c r="K33" s="15"/>
      <c r="L33" s="14"/>
      <c r="M33" s="14"/>
      <c r="N33" s="11" t="s">
        <v>58</v>
      </c>
    </row>
    <row r="34" spans="1:14" ht="25.5" x14ac:dyDescent="0.25">
      <c r="A34" s="11">
        <v>25</v>
      </c>
      <c r="B34" s="11">
        <v>310</v>
      </c>
      <c r="C34" s="11">
        <v>244</v>
      </c>
      <c r="D34" s="12" t="s">
        <v>59</v>
      </c>
      <c r="E34" s="11">
        <v>9</v>
      </c>
      <c r="F34" s="13">
        <v>2300</v>
      </c>
      <c r="G34" s="20">
        <f t="shared" si="0"/>
        <v>20700</v>
      </c>
      <c r="H34" s="15"/>
      <c r="I34" s="14"/>
      <c r="J34" s="14"/>
      <c r="K34" s="15"/>
      <c r="L34" s="14"/>
      <c r="M34" s="14"/>
      <c r="N34" s="11" t="s">
        <v>60</v>
      </c>
    </row>
    <row r="35" spans="1:14" ht="25.5" x14ac:dyDescent="0.25">
      <c r="A35" s="11">
        <v>26</v>
      </c>
      <c r="B35" s="11">
        <v>310</v>
      </c>
      <c r="C35" s="11">
        <v>244</v>
      </c>
      <c r="D35" s="12" t="s">
        <v>61</v>
      </c>
      <c r="E35" s="11">
        <v>1</v>
      </c>
      <c r="F35" s="13">
        <v>6600</v>
      </c>
      <c r="G35" s="20">
        <f t="shared" si="0"/>
        <v>6600</v>
      </c>
      <c r="H35" s="15"/>
      <c r="I35" s="14"/>
      <c r="J35" s="14"/>
      <c r="K35" s="15"/>
      <c r="L35" s="14"/>
      <c r="M35" s="14"/>
      <c r="N35" s="11" t="s">
        <v>53</v>
      </c>
    </row>
    <row r="36" spans="1:14" ht="25.5" x14ac:dyDescent="0.25">
      <c r="A36" s="11">
        <v>27</v>
      </c>
      <c r="B36" s="11">
        <v>310</v>
      </c>
      <c r="C36" s="11">
        <v>242</v>
      </c>
      <c r="D36" s="12" t="s">
        <v>62</v>
      </c>
      <c r="E36" s="11">
        <v>2</v>
      </c>
      <c r="F36" s="13">
        <v>6000</v>
      </c>
      <c r="G36" s="20">
        <f t="shared" si="0"/>
        <v>12000</v>
      </c>
      <c r="H36" s="15"/>
      <c r="I36" s="14"/>
      <c r="J36" s="14"/>
      <c r="K36" s="15"/>
      <c r="L36" s="14"/>
      <c r="M36" s="14"/>
      <c r="N36" s="11" t="s">
        <v>40</v>
      </c>
    </row>
    <row r="37" spans="1:14" x14ac:dyDescent="0.25">
      <c r="A37" s="11">
        <v>28</v>
      </c>
      <c r="B37" s="11">
        <v>310</v>
      </c>
      <c r="C37" s="11">
        <v>244</v>
      </c>
      <c r="D37" s="12" t="s">
        <v>120</v>
      </c>
      <c r="E37" s="11">
        <v>2</v>
      </c>
      <c r="F37" s="13">
        <v>35000</v>
      </c>
      <c r="G37" s="20">
        <f t="shared" si="0"/>
        <v>70000</v>
      </c>
      <c r="H37" s="15"/>
      <c r="I37" s="14"/>
      <c r="J37" s="14"/>
      <c r="K37" s="15"/>
      <c r="L37" s="14"/>
      <c r="M37" s="14"/>
      <c r="N37" s="11"/>
    </row>
    <row r="38" spans="1:14" x14ac:dyDescent="0.25">
      <c r="A38" s="11">
        <v>29</v>
      </c>
      <c r="B38" s="11">
        <v>310</v>
      </c>
      <c r="C38" s="11">
        <v>244</v>
      </c>
      <c r="D38" s="12" t="s">
        <v>121</v>
      </c>
      <c r="E38" s="11">
        <v>1</v>
      </c>
      <c r="F38" s="13">
        <v>12000</v>
      </c>
      <c r="G38" s="20">
        <f t="shared" si="0"/>
        <v>12000</v>
      </c>
      <c r="H38" s="15"/>
      <c r="I38" s="14"/>
      <c r="J38" s="14"/>
      <c r="K38" s="15"/>
      <c r="L38" s="14"/>
      <c r="M38" s="14"/>
      <c r="N38" s="11"/>
    </row>
    <row r="39" spans="1:14" ht="38.25" x14ac:dyDescent="0.25">
      <c r="A39" s="11">
        <v>30</v>
      </c>
      <c r="B39" s="11">
        <v>226</v>
      </c>
      <c r="C39" s="11">
        <v>242</v>
      </c>
      <c r="D39" s="12" t="s">
        <v>122</v>
      </c>
      <c r="E39" s="11">
        <v>1</v>
      </c>
      <c r="F39" s="13"/>
      <c r="G39" s="20">
        <v>90000</v>
      </c>
      <c r="H39" s="15"/>
      <c r="I39" s="14"/>
      <c r="J39" s="14"/>
      <c r="K39" s="15"/>
      <c r="L39" s="14"/>
      <c r="M39" s="14"/>
      <c r="N39" s="11"/>
    </row>
    <row r="40" spans="1:14" ht="25.5" x14ac:dyDescent="0.25">
      <c r="A40" s="11">
        <v>31</v>
      </c>
      <c r="B40" s="11">
        <v>310</v>
      </c>
      <c r="C40" s="11">
        <v>242</v>
      </c>
      <c r="D40" s="12" t="s">
        <v>63</v>
      </c>
      <c r="E40" s="11">
        <v>2</v>
      </c>
      <c r="F40" s="13">
        <v>1500</v>
      </c>
      <c r="G40" s="20">
        <f>SUM(E40*F40)</f>
        <v>3000</v>
      </c>
      <c r="H40" s="15"/>
      <c r="I40" s="14"/>
      <c r="J40" s="14"/>
      <c r="K40" s="15"/>
      <c r="L40" s="14"/>
      <c r="M40" s="14"/>
      <c r="N40" s="11" t="s">
        <v>40</v>
      </c>
    </row>
    <row r="41" spans="1:14" x14ac:dyDescent="0.25">
      <c r="A41" s="182" t="s">
        <v>64</v>
      </c>
      <c r="B41" s="183"/>
      <c r="C41" s="183"/>
      <c r="D41" s="184"/>
      <c r="E41" s="11" t="s">
        <v>65</v>
      </c>
      <c r="F41" s="11" t="s">
        <v>65</v>
      </c>
      <c r="G41" s="37">
        <f>SUM(G10:G40)</f>
        <v>24814095</v>
      </c>
      <c r="H41" s="11" t="s">
        <v>65</v>
      </c>
      <c r="I41" s="11" t="s">
        <v>65</v>
      </c>
      <c r="J41" s="37">
        <f>SUM(J10:J40)</f>
        <v>24353095</v>
      </c>
      <c r="K41" s="11" t="s">
        <v>65</v>
      </c>
      <c r="L41" s="11" t="s">
        <v>65</v>
      </c>
      <c r="M41" s="37">
        <f>SUM(M10:M40)</f>
        <v>24425795</v>
      </c>
      <c r="N41" s="11" t="s">
        <v>65</v>
      </c>
    </row>
    <row r="42" spans="1:14" ht="15" customHeight="1" x14ac:dyDescent="0.25">
      <c r="A42" s="185" t="s">
        <v>116</v>
      </c>
      <c r="B42" s="185"/>
      <c r="C42" s="185"/>
      <c r="D42" s="185"/>
      <c r="E42" s="185"/>
      <c r="F42" s="185"/>
      <c r="G42" s="185"/>
      <c r="H42" s="185"/>
      <c r="I42" s="185"/>
      <c r="J42" s="185"/>
      <c r="K42" s="185"/>
      <c r="L42" s="185"/>
      <c r="M42" s="185"/>
      <c r="N42" s="19"/>
    </row>
    <row r="43" spans="1:14" x14ac:dyDescent="0.25">
      <c r="A43" s="178" t="s">
        <v>5</v>
      </c>
      <c r="B43" s="180" t="s">
        <v>66</v>
      </c>
      <c r="C43" s="180" t="s">
        <v>67</v>
      </c>
      <c r="D43" s="178" t="s">
        <v>22</v>
      </c>
      <c r="E43" s="178" t="s">
        <v>23</v>
      </c>
      <c r="F43" s="179"/>
      <c r="G43" s="179"/>
      <c r="H43" s="178" t="s">
        <v>24</v>
      </c>
      <c r="I43" s="179"/>
      <c r="J43" s="179"/>
      <c r="K43" s="178" t="s">
        <v>25</v>
      </c>
      <c r="L43" s="179"/>
      <c r="M43" s="179"/>
    </row>
    <row r="44" spans="1:14" ht="25.5" x14ac:dyDescent="0.25">
      <c r="A44" s="179"/>
      <c r="B44" s="181"/>
      <c r="C44" s="181"/>
      <c r="D44" s="179"/>
      <c r="E44" s="10" t="s">
        <v>27</v>
      </c>
      <c r="F44" s="10" t="s">
        <v>28</v>
      </c>
      <c r="G44" s="10" t="s">
        <v>29</v>
      </c>
      <c r="H44" s="10" t="s">
        <v>27</v>
      </c>
      <c r="I44" s="10" t="s">
        <v>28</v>
      </c>
      <c r="J44" s="10" t="s">
        <v>29</v>
      </c>
      <c r="K44" s="10" t="s">
        <v>27</v>
      </c>
      <c r="L44" s="10" t="s">
        <v>28</v>
      </c>
      <c r="M44" s="10" t="s">
        <v>29</v>
      </c>
    </row>
    <row r="45" spans="1:14" x14ac:dyDescent="0.25">
      <c r="A45" s="11">
        <v>1</v>
      </c>
      <c r="B45" s="11">
        <v>211</v>
      </c>
      <c r="C45" s="11">
        <v>121</v>
      </c>
      <c r="D45" s="12" t="s">
        <v>68</v>
      </c>
      <c r="E45" s="10"/>
      <c r="F45" s="13"/>
      <c r="G45" s="20">
        <v>504070.7</v>
      </c>
      <c r="H45" s="10"/>
      <c r="I45" s="10"/>
      <c r="J45" s="20">
        <v>518433.2</v>
      </c>
      <c r="K45" s="10"/>
      <c r="L45" s="10"/>
      <c r="M45" s="20">
        <v>533794.16</v>
      </c>
    </row>
    <row r="46" spans="1:14" ht="25.5" x14ac:dyDescent="0.25">
      <c r="A46" s="11">
        <v>2</v>
      </c>
      <c r="B46" s="11">
        <v>213</v>
      </c>
      <c r="C46" s="11">
        <v>129</v>
      </c>
      <c r="D46" s="12" t="s">
        <v>69</v>
      </c>
      <c r="E46" s="10"/>
      <c r="F46" s="13"/>
      <c r="G46" s="20">
        <v>152229.29999999999</v>
      </c>
      <c r="H46" s="10"/>
      <c r="I46" s="10"/>
      <c r="J46" s="20">
        <v>156566.79999999999</v>
      </c>
      <c r="K46" s="10"/>
      <c r="L46" s="10"/>
      <c r="M46" s="20">
        <v>161205.84</v>
      </c>
    </row>
    <row r="47" spans="1:14" x14ac:dyDescent="0.25">
      <c r="A47" s="182" t="s">
        <v>64</v>
      </c>
      <c r="B47" s="183"/>
      <c r="C47" s="183"/>
      <c r="D47" s="184"/>
      <c r="E47" s="11" t="s">
        <v>65</v>
      </c>
      <c r="F47" s="11" t="s">
        <v>65</v>
      </c>
      <c r="G47" s="16">
        <f>G45+G46</f>
        <v>656300</v>
      </c>
      <c r="H47" s="11" t="s">
        <v>65</v>
      </c>
      <c r="I47" s="11" t="s">
        <v>65</v>
      </c>
      <c r="J47" s="16">
        <f>J45+J46</f>
        <v>675000</v>
      </c>
      <c r="K47" s="11" t="s">
        <v>65</v>
      </c>
      <c r="L47" s="11" t="s">
        <v>65</v>
      </c>
      <c r="M47" s="16">
        <f>M45+M46</f>
        <v>695000</v>
      </c>
    </row>
    <row r="48" spans="1:14" ht="15" customHeight="1" x14ac:dyDescent="0.25">
      <c r="A48" s="185" t="s">
        <v>115</v>
      </c>
      <c r="B48" s="185"/>
      <c r="C48" s="185"/>
      <c r="D48" s="185"/>
      <c r="E48" s="185"/>
      <c r="F48" s="185"/>
      <c r="G48" s="185"/>
      <c r="H48" s="185"/>
      <c r="I48" s="185"/>
      <c r="J48" s="185"/>
      <c r="K48" s="185"/>
      <c r="L48" s="185"/>
      <c r="M48" s="185"/>
      <c r="N48" s="19"/>
    </row>
    <row r="49" spans="1:14" x14ac:dyDescent="0.25">
      <c r="A49" s="178" t="s">
        <v>5</v>
      </c>
      <c r="B49" s="180" t="s">
        <v>66</v>
      </c>
      <c r="C49" s="180" t="s">
        <v>67</v>
      </c>
      <c r="D49" s="178" t="s">
        <v>22</v>
      </c>
      <c r="E49" s="178" t="s">
        <v>23</v>
      </c>
      <c r="F49" s="179"/>
      <c r="G49" s="179"/>
      <c r="H49" s="178" t="s">
        <v>24</v>
      </c>
      <c r="I49" s="179"/>
      <c r="J49" s="179"/>
      <c r="K49" s="178" t="s">
        <v>25</v>
      </c>
      <c r="L49" s="179"/>
      <c r="M49" s="179"/>
      <c r="N49" s="180" t="s">
        <v>26</v>
      </c>
    </row>
    <row r="50" spans="1:14" ht="25.5" x14ac:dyDescent="0.25">
      <c r="A50" s="179"/>
      <c r="B50" s="181"/>
      <c r="C50" s="181"/>
      <c r="D50" s="179"/>
      <c r="E50" s="10" t="s">
        <v>27</v>
      </c>
      <c r="F50" s="10" t="s">
        <v>28</v>
      </c>
      <c r="G50" s="10" t="s">
        <v>29</v>
      </c>
      <c r="H50" s="10" t="s">
        <v>27</v>
      </c>
      <c r="I50" s="10" t="s">
        <v>28</v>
      </c>
      <c r="J50" s="10" t="s">
        <v>29</v>
      </c>
      <c r="K50" s="10" t="s">
        <v>27</v>
      </c>
      <c r="L50" s="10" t="s">
        <v>28</v>
      </c>
      <c r="M50" s="10" t="s">
        <v>29</v>
      </c>
      <c r="N50" s="181"/>
    </row>
    <row r="51" spans="1:14" ht="31.5" x14ac:dyDescent="0.25">
      <c r="A51" s="35">
        <v>1</v>
      </c>
      <c r="B51" s="35">
        <v>241</v>
      </c>
      <c r="C51" s="35">
        <v>611</v>
      </c>
      <c r="D51" s="22" t="s">
        <v>73</v>
      </c>
      <c r="E51" s="17"/>
      <c r="F51" s="17"/>
      <c r="G51" s="27">
        <v>9066792</v>
      </c>
      <c r="H51" s="17"/>
      <c r="I51" s="17"/>
      <c r="J51" s="27">
        <v>9066792</v>
      </c>
      <c r="K51" s="17"/>
      <c r="L51" s="17"/>
      <c r="M51" s="27">
        <v>9066792</v>
      </c>
    </row>
    <row r="52" spans="1:14" ht="25.5" x14ac:dyDescent="0.25">
      <c r="A52" s="186">
        <v>2</v>
      </c>
      <c r="B52" s="35">
        <v>241</v>
      </c>
      <c r="C52" s="35">
        <v>611</v>
      </c>
      <c r="D52" s="23" t="s">
        <v>74</v>
      </c>
      <c r="E52" s="17"/>
      <c r="F52" s="17"/>
      <c r="G52" s="27">
        <v>5315016</v>
      </c>
      <c r="H52" s="17"/>
      <c r="I52" s="17"/>
      <c r="J52" s="27">
        <v>5315016</v>
      </c>
      <c r="K52" s="17"/>
      <c r="L52" s="17"/>
      <c r="M52" s="27">
        <v>5315016</v>
      </c>
    </row>
    <row r="53" spans="1:14" ht="51" x14ac:dyDescent="0.25">
      <c r="A53" s="187"/>
      <c r="B53" s="35">
        <v>241</v>
      </c>
      <c r="C53" s="35">
        <v>611</v>
      </c>
      <c r="D53" s="24" t="s">
        <v>75</v>
      </c>
      <c r="E53" s="17"/>
      <c r="F53" s="17"/>
      <c r="G53" s="28">
        <v>3751776</v>
      </c>
      <c r="H53" s="17"/>
      <c r="I53" s="17"/>
      <c r="J53" s="28">
        <v>3751776</v>
      </c>
      <c r="K53" s="17"/>
      <c r="L53" s="17"/>
      <c r="M53" s="28">
        <v>3751776</v>
      </c>
    </row>
    <row r="54" spans="1:14" ht="31.5" x14ac:dyDescent="0.25">
      <c r="A54" s="35">
        <v>3</v>
      </c>
      <c r="B54" s="35">
        <v>241</v>
      </c>
      <c r="C54" s="35">
        <v>611</v>
      </c>
      <c r="D54" s="21" t="s">
        <v>76</v>
      </c>
      <c r="E54" s="17"/>
      <c r="F54" s="17"/>
      <c r="G54" s="27">
        <v>0</v>
      </c>
      <c r="H54" s="17"/>
      <c r="I54" s="17"/>
      <c r="J54" s="27">
        <v>0</v>
      </c>
      <c r="K54" s="17"/>
      <c r="L54" s="17"/>
      <c r="M54" s="27">
        <v>0</v>
      </c>
    </row>
    <row r="55" spans="1:14" ht="31.5" x14ac:dyDescent="0.25">
      <c r="A55" s="186">
        <v>4</v>
      </c>
      <c r="B55" s="35">
        <v>241</v>
      </c>
      <c r="C55" s="35">
        <v>611</v>
      </c>
      <c r="D55" s="21" t="s">
        <v>77</v>
      </c>
      <c r="E55" s="17"/>
      <c r="F55" s="17"/>
      <c r="G55" s="27">
        <v>2738171.18</v>
      </c>
      <c r="H55" s="17"/>
      <c r="I55" s="17"/>
      <c r="J55" s="27">
        <v>2738171.18</v>
      </c>
      <c r="K55" s="17"/>
      <c r="L55" s="17"/>
      <c r="M55" s="27">
        <v>2738171.18</v>
      </c>
    </row>
    <row r="56" spans="1:14" ht="25.5" x14ac:dyDescent="0.25">
      <c r="A56" s="188"/>
      <c r="B56" s="35">
        <v>241</v>
      </c>
      <c r="C56" s="35">
        <v>611</v>
      </c>
      <c r="D56" s="23" t="s">
        <v>74</v>
      </c>
      <c r="E56" s="17"/>
      <c r="F56" s="17"/>
      <c r="G56" s="27">
        <v>1605134.83</v>
      </c>
      <c r="H56" s="17"/>
      <c r="I56" s="17"/>
      <c r="J56" s="27">
        <v>1605134.83</v>
      </c>
      <c r="K56" s="17"/>
      <c r="L56" s="17"/>
      <c r="M56" s="27">
        <v>1605134.83</v>
      </c>
    </row>
    <row r="57" spans="1:14" ht="38.25" x14ac:dyDescent="0.25">
      <c r="A57" s="187"/>
      <c r="B57" s="35">
        <v>241</v>
      </c>
      <c r="C57" s="35">
        <v>611</v>
      </c>
      <c r="D57" s="24" t="s">
        <v>78</v>
      </c>
      <c r="E57" s="17"/>
      <c r="F57" s="17"/>
      <c r="G57" s="27">
        <v>1133036.3500000001</v>
      </c>
      <c r="H57" s="17"/>
      <c r="I57" s="17"/>
      <c r="J57" s="27">
        <v>1133036.3500000001</v>
      </c>
      <c r="K57" s="17"/>
      <c r="L57" s="17"/>
      <c r="M57" s="27">
        <v>1133036.3500000001</v>
      </c>
    </row>
    <row r="58" spans="1:14" ht="31.5" x14ac:dyDescent="0.25">
      <c r="A58" s="35">
        <v>5</v>
      </c>
      <c r="B58" s="35">
        <v>241</v>
      </c>
      <c r="C58" s="35">
        <v>611</v>
      </c>
      <c r="D58" s="21" t="s">
        <v>79</v>
      </c>
      <c r="E58" s="17"/>
      <c r="F58" s="17"/>
      <c r="G58" s="27">
        <v>820116</v>
      </c>
      <c r="H58" s="17"/>
      <c r="I58" s="17"/>
      <c r="J58" s="27">
        <v>820116</v>
      </c>
      <c r="K58" s="17"/>
      <c r="L58" s="17"/>
      <c r="M58" s="27">
        <v>820116</v>
      </c>
    </row>
    <row r="59" spans="1:14" ht="15.75" x14ac:dyDescent="0.25">
      <c r="A59" s="186">
        <v>6</v>
      </c>
      <c r="B59" s="35">
        <v>241</v>
      </c>
      <c r="C59" s="35">
        <v>611</v>
      </c>
      <c r="D59" s="21" t="s">
        <v>80</v>
      </c>
      <c r="E59" s="17"/>
      <c r="F59" s="17"/>
      <c r="G59" s="27">
        <v>95023</v>
      </c>
      <c r="H59" s="17"/>
      <c r="I59" s="17"/>
      <c r="J59" s="27">
        <v>95023</v>
      </c>
      <c r="K59" s="17"/>
      <c r="L59" s="17"/>
      <c r="M59" s="27">
        <v>95023</v>
      </c>
    </row>
    <row r="60" spans="1:14" ht="25.5" x14ac:dyDescent="0.25">
      <c r="A60" s="188"/>
      <c r="B60" s="35">
        <v>241</v>
      </c>
      <c r="C60" s="35">
        <v>611</v>
      </c>
      <c r="D60" s="23" t="s">
        <v>81</v>
      </c>
      <c r="E60" s="17"/>
      <c r="F60" s="17"/>
      <c r="G60" s="29">
        <v>15576</v>
      </c>
      <c r="H60" s="17"/>
      <c r="I60" s="17"/>
      <c r="J60" s="29">
        <v>15576</v>
      </c>
      <c r="K60" s="17"/>
      <c r="L60" s="17"/>
      <c r="M60" s="29">
        <v>15576</v>
      </c>
    </row>
    <row r="61" spans="1:14" x14ac:dyDescent="0.25">
      <c r="A61" s="188"/>
      <c r="B61" s="35">
        <v>241</v>
      </c>
      <c r="C61" s="35">
        <v>611</v>
      </c>
      <c r="D61" s="23" t="s">
        <v>82</v>
      </c>
      <c r="E61" s="17"/>
      <c r="F61" s="17"/>
      <c r="G61" s="29">
        <v>13087</v>
      </c>
      <c r="H61" s="17"/>
      <c r="I61" s="17"/>
      <c r="J61" s="29">
        <v>13087</v>
      </c>
      <c r="K61" s="17"/>
      <c r="L61" s="17"/>
      <c r="M61" s="29">
        <v>13087</v>
      </c>
    </row>
    <row r="62" spans="1:14" x14ac:dyDescent="0.25">
      <c r="A62" s="187"/>
      <c r="B62" s="35">
        <v>241</v>
      </c>
      <c r="C62" s="35">
        <v>611</v>
      </c>
      <c r="D62" s="23" t="s">
        <v>83</v>
      </c>
      <c r="E62" s="17"/>
      <c r="F62" s="17"/>
      <c r="G62" s="30">
        <v>66360</v>
      </c>
      <c r="H62" s="17"/>
      <c r="I62" s="17"/>
      <c r="J62" s="30">
        <v>66360</v>
      </c>
      <c r="K62" s="17"/>
      <c r="L62" s="17"/>
      <c r="M62" s="30">
        <v>66360</v>
      </c>
    </row>
    <row r="63" spans="1:14" ht="31.5" x14ac:dyDescent="0.25">
      <c r="A63" s="35">
        <v>7</v>
      </c>
      <c r="B63" s="35">
        <v>241</v>
      </c>
      <c r="C63" s="35">
        <v>611</v>
      </c>
      <c r="D63" s="21" t="s">
        <v>84</v>
      </c>
      <c r="E63" s="17"/>
      <c r="F63" s="17"/>
      <c r="G63" s="27">
        <v>0</v>
      </c>
      <c r="H63" s="17"/>
      <c r="I63" s="17"/>
      <c r="J63" s="27">
        <v>0</v>
      </c>
      <c r="K63" s="17"/>
      <c r="L63" s="17"/>
      <c r="M63" s="27">
        <v>0</v>
      </c>
    </row>
    <row r="64" spans="1:14" ht="31.5" x14ac:dyDescent="0.25">
      <c r="A64" s="186">
        <v>8</v>
      </c>
      <c r="B64" s="35">
        <v>241</v>
      </c>
      <c r="C64" s="35">
        <v>611</v>
      </c>
      <c r="D64" s="21" t="s">
        <v>85</v>
      </c>
      <c r="E64" s="17"/>
      <c r="F64" s="17"/>
      <c r="G64" s="27">
        <v>440163</v>
      </c>
      <c r="H64" s="17"/>
      <c r="I64" s="17"/>
      <c r="J64" s="27">
        <v>440163</v>
      </c>
      <c r="K64" s="17"/>
      <c r="L64" s="17"/>
      <c r="M64" s="27">
        <v>440163</v>
      </c>
    </row>
    <row r="65" spans="1:13" ht="25.5" x14ac:dyDescent="0.25">
      <c r="A65" s="188"/>
      <c r="B65" s="35">
        <v>241</v>
      </c>
      <c r="C65" s="35">
        <v>611</v>
      </c>
      <c r="D65" s="23" t="s">
        <v>86</v>
      </c>
      <c r="E65" s="17"/>
      <c r="F65" s="17"/>
      <c r="G65" s="29">
        <v>52814</v>
      </c>
      <c r="H65" s="17"/>
      <c r="I65" s="17"/>
      <c r="J65" s="29">
        <v>52814</v>
      </c>
      <c r="K65" s="17"/>
      <c r="L65" s="17"/>
      <c r="M65" s="29">
        <v>52814</v>
      </c>
    </row>
    <row r="66" spans="1:13" ht="25.5" x14ac:dyDescent="0.25">
      <c r="A66" s="188"/>
      <c r="B66" s="35">
        <v>241</v>
      </c>
      <c r="C66" s="35">
        <v>611</v>
      </c>
      <c r="D66" s="23" t="s">
        <v>87</v>
      </c>
      <c r="E66" s="17"/>
      <c r="F66" s="17"/>
      <c r="G66" s="29">
        <v>380940</v>
      </c>
      <c r="H66" s="17"/>
      <c r="I66" s="17"/>
      <c r="J66" s="29">
        <v>380940</v>
      </c>
      <c r="K66" s="17"/>
      <c r="L66" s="17"/>
      <c r="M66" s="29">
        <v>380940</v>
      </c>
    </row>
    <row r="67" spans="1:13" x14ac:dyDescent="0.25">
      <c r="A67" s="188"/>
      <c r="B67" s="35">
        <v>241</v>
      </c>
      <c r="C67" s="35">
        <v>611</v>
      </c>
      <c r="D67" s="23" t="s">
        <v>88</v>
      </c>
      <c r="E67" s="17"/>
      <c r="F67" s="17"/>
      <c r="G67" s="29">
        <v>3755</v>
      </c>
      <c r="H67" s="17"/>
      <c r="I67" s="17"/>
      <c r="J67" s="29">
        <v>3755</v>
      </c>
      <c r="K67" s="17"/>
      <c r="L67" s="17"/>
      <c r="M67" s="29">
        <v>3755</v>
      </c>
    </row>
    <row r="68" spans="1:13" ht="127.5" x14ac:dyDescent="0.25">
      <c r="A68" s="187"/>
      <c r="B68" s="35">
        <v>241</v>
      </c>
      <c r="C68" s="35">
        <v>611</v>
      </c>
      <c r="D68" s="24" t="s">
        <v>89</v>
      </c>
      <c r="E68" s="17"/>
      <c r="F68" s="17"/>
      <c r="G68" s="31">
        <v>2654</v>
      </c>
      <c r="H68" s="17"/>
      <c r="I68" s="17"/>
      <c r="J68" s="31">
        <v>2654</v>
      </c>
      <c r="K68" s="17"/>
      <c r="L68" s="17"/>
      <c r="M68" s="31">
        <v>2654</v>
      </c>
    </row>
    <row r="69" spans="1:13" ht="31.5" x14ac:dyDescent="0.25">
      <c r="A69" s="35">
        <v>9</v>
      </c>
      <c r="B69" s="35">
        <v>241</v>
      </c>
      <c r="C69" s="35">
        <v>611</v>
      </c>
      <c r="D69" s="21" t="s">
        <v>90</v>
      </c>
      <c r="E69" s="17"/>
      <c r="F69" s="17"/>
      <c r="G69" s="27">
        <v>0</v>
      </c>
      <c r="H69" s="17"/>
      <c r="I69" s="17"/>
      <c r="J69" s="27">
        <v>0</v>
      </c>
      <c r="K69" s="17"/>
      <c r="L69" s="17"/>
      <c r="M69" s="27">
        <v>0</v>
      </c>
    </row>
    <row r="70" spans="1:13" ht="47.25" x14ac:dyDescent="0.25">
      <c r="A70" s="186">
        <v>10</v>
      </c>
      <c r="B70" s="35">
        <v>241</v>
      </c>
      <c r="C70" s="35">
        <v>611</v>
      </c>
      <c r="D70" s="22" t="s">
        <v>91</v>
      </c>
      <c r="E70" s="17"/>
      <c r="F70" s="17"/>
      <c r="G70" s="32">
        <v>98000</v>
      </c>
      <c r="H70" s="17"/>
      <c r="I70" s="17"/>
      <c r="J70" s="32">
        <v>98000</v>
      </c>
      <c r="K70" s="17"/>
      <c r="L70" s="17"/>
      <c r="M70" s="32">
        <v>98000</v>
      </c>
    </row>
    <row r="71" spans="1:13" ht="94.5" x14ac:dyDescent="0.25">
      <c r="A71" s="188"/>
      <c r="B71" s="35">
        <v>241</v>
      </c>
      <c r="C71" s="35">
        <v>611</v>
      </c>
      <c r="D71" s="21" t="s">
        <v>92</v>
      </c>
      <c r="E71" s="17"/>
      <c r="F71" s="17"/>
      <c r="G71" s="27">
        <v>98000</v>
      </c>
      <c r="H71" s="17"/>
      <c r="I71" s="17"/>
      <c r="J71" s="27">
        <v>98000</v>
      </c>
      <c r="K71" s="17"/>
      <c r="L71" s="17"/>
      <c r="M71" s="27">
        <v>98000</v>
      </c>
    </row>
    <row r="72" spans="1:13" ht="38.25" x14ac:dyDescent="0.25">
      <c r="A72" s="188"/>
      <c r="B72" s="35">
        <v>241</v>
      </c>
      <c r="C72" s="35">
        <v>611</v>
      </c>
      <c r="D72" s="25" t="s">
        <v>93</v>
      </c>
      <c r="E72" s="17"/>
      <c r="F72" s="17"/>
      <c r="G72" s="29">
        <v>50000</v>
      </c>
      <c r="H72" s="17"/>
      <c r="I72" s="17"/>
      <c r="J72" s="29">
        <v>50000</v>
      </c>
      <c r="K72" s="17"/>
      <c r="L72" s="17"/>
      <c r="M72" s="29">
        <v>50000</v>
      </c>
    </row>
    <row r="73" spans="1:13" ht="25.5" x14ac:dyDescent="0.25">
      <c r="A73" s="187"/>
      <c r="B73" s="35">
        <v>241</v>
      </c>
      <c r="C73" s="35">
        <v>611</v>
      </c>
      <c r="D73" s="26" t="s">
        <v>94</v>
      </c>
      <c r="E73" s="17"/>
      <c r="F73" s="17"/>
      <c r="G73" s="30">
        <v>48000</v>
      </c>
      <c r="H73" s="17"/>
      <c r="I73" s="17"/>
      <c r="J73" s="30">
        <v>48000</v>
      </c>
      <c r="K73" s="17"/>
      <c r="L73" s="17"/>
      <c r="M73" s="30">
        <v>48000</v>
      </c>
    </row>
    <row r="74" spans="1:13" ht="31.5" x14ac:dyDescent="0.25">
      <c r="A74" s="186">
        <v>11</v>
      </c>
      <c r="B74" s="35">
        <v>241</v>
      </c>
      <c r="C74" s="35">
        <v>611</v>
      </c>
      <c r="D74" s="21" t="s">
        <v>95</v>
      </c>
      <c r="E74" s="17"/>
      <c r="F74" s="17"/>
      <c r="G74" s="27">
        <v>186930</v>
      </c>
      <c r="H74" s="17"/>
      <c r="I74" s="17"/>
      <c r="J74" s="27">
        <v>186930</v>
      </c>
      <c r="K74" s="17"/>
      <c r="L74" s="17"/>
      <c r="M74" s="27">
        <v>186930</v>
      </c>
    </row>
    <row r="75" spans="1:13" ht="47.25" x14ac:dyDescent="0.25">
      <c r="A75" s="188"/>
      <c r="B75" s="35">
        <v>241</v>
      </c>
      <c r="C75" s="35">
        <v>611</v>
      </c>
      <c r="D75" s="21" t="s">
        <v>96</v>
      </c>
      <c r="E75" s="17"/>
      <c r="F75" s="17"/>
      <c r="G75" s="27">
        <v>186930</v>
      </c>
      <c r="H75" s="17"/>
      <c r="I75" s="17"/>
      <c r="J75" s="27">
        <v>186930</v>
      </c>
      <c r="K75" s="17"/>
      <c r="L75" s="17"/>
      <c r="M75" s="27">
        <v>186930</v>
      </c>
    </row>
    <row r="76" spans="1:13" ht="25.5" x14ac:dyDescent="0.25">
      <c r="A76" s="188"/>
      <c r="B76" s="35">
        <v>241</v>
      </c>
      <c r="C76" s="35">
        <v>611</v>
      </c>
      <c r="D76" s="23" t="s">
        <v>97</v>
      </c>
      <c r="E76" s="17"/>
      <c r="F76" s="17"/>
      <c r="G76" s="33">
        <v>73080</v>
      </c>
      <c r="H76" s="17"/>
      <c r="I76" s="17"/>
      <c r="J76" s="33">
        <v>73080</v>
      </c>
      <c r="K76" s="17"/>
      <c r="L76" s="17"/>
      <c r="M76" s="33">
        <v>73080</v>
      </c>
    </row>
    <row r="77" spans="1:13" ht="38.25" x14ac:dyDescent="0.25">
      <c r="A77" s="188"/>
      <c r="B77" s="35">
        <v>241</v>
      </c>
      <c r="C77" s="35">
        <v>611</v>
      </c>
      <c r="D77" s="23" t="s">
        <v>98</v>
      </c>
      <c r="E77" s="17"/>
      <c r="F77" s="17"/>
      <c r="G77" s="33">
        <v>13850</v>
      </c>
      <c r="H77" s="17"/>
      <c r="I77" s="17"/>
      <c r="J77" s="33">
        <v>13850</v>
      </c>
      <c r="K77" s="17"/>
      <c r="L77" s="17"/>
      <c r="M77" s="33">
        <v>13850</v>
      </c>
    </row>
    <row r="78" spans="1:13" ht="38.25" x14ac:dyDescent="0.25">
      <c r="A78" s="187"/>
      <c r="B78" s="35">
        <v>241</v>
      </c>
      <c r="C78" s="35">
        <v>611</v>
      </c>
      <c r="D78" s="23" t="s">
        <v>99</v>
      </c>
      <c r="E78" s="17"/>
      <c r="F78" s="17"/>
      <c r="G78" s="33">
        <v>100000</v>
      </c>
      <c r="H78" s="17"/>
      <c r="I78" s="17"/>
      <c r="J78" s="33">
        <v>100000</v>
      </c>
      <c r="K78" s="17"/>
      <c r="L78" s="17"/>
      <c r="M78" s="33">
        <v>100000</v>
      </c>
    </row>
    <row r="79" spans="1:13" ht="31.5" x14ac:dyDescent="0.25">
      <c r="A79" s="35">
        <v>12</v>
      </c>
      <c r="B79" s="35">
        <v>241</v>
      </c>
      <c r="C79" s="35">
        <v>611</v>
      </c>
      <c r="D79" s="21" t="s">
        <v>100</v>
      </c>
      <c r="E79" s="17"/>
      <c r="F79" s="17"/>
      <c r="G79" s="27">
        <v>674927.04</v>
      </c>
      <c r="H79" s="17"/>
      <c r="I79" s="17"/>
      <c r="J79" s="27">
        <v>674927.04</v>
      </c>
      <c r="K79" s="17"/>
      <c r="L79" s="17"/>
      <c r="M79" s="27">
        <v>674927.04</v>
      </c>
    </row>
    <row r="80" spans="1:13" ht="78.75" x14ac:dyDescent="0.25">
      <c r="A80" s="186">
        <v>13</v>
      </c>
      <c r="B80" s="35">
        <v>241</v>
      </c>
      <c r="C80" s="35">
        <v>611</v>
      </c>
      <c r="D80" s="21" t="s">
        <v>101</v>
      </c>
      <c r="E80" s="17"/>
      <c r="F80" s="17"/>
      <c r="G80" s="27">
        <v>674927.04</v>
      </c>
      <c r="H80" s="17"/>
      <c r="I80" s="17"/>
      <c r="J80" s="27">
        <v>674927.04</v>
      </c>
      <c r="K80" s="17"/>
      <c r="L80" s="17"/>
      <c r="M80" s="27">
        <v>674927.04</v>
      </c>
    </row>
    <row r="81" spans="1:14" x14ac:dyDescent="0.25">
      <c r="A81" s="188"/>
      <c r="B81" s="35">
        <v>241</v>
      </c>
      <c r="C81" s="35">
        <v>611</v>
      </c>
      <c r="D81" s="23" t="s">
        <v>102</v>
      </c>
      <c r="E81" s="17"/>
      <c r="F81" s="17"/>
      <c r="G81" s="33">
        <v>9936.56</v>
      </c>
      <c r="H81" s="17"/>
      <c r="I81" s="17"/>
      <c r="J81" s="33">
        <v>9936.56</v>
      </c>
      <c r="K81" s="17"/>
      <c r="L81" s="17"/>
      <c r="M81" s="33">
        <v>9936.56</v>
      </c>
    </row>
    <row r="82" spans="1:14" x14ac:dyDescent="0.25">
      <c r="A82" s="187"/>
      <c r="B82" s="35">
        <v>241</v>
      </c>
      <c r="C82" s="35">
        <v>611</v>
      </c>
      <c r="D82" s="23" t="s">
        <v>103</v>
      </c>
      <c r="E82" s="17"/>
      <c r="F82" s="17"/>
      <c r="G82" s="33">
        <v>664990.48</v>
      </c>
      <c r="H82" s="17"/>
      <c r="I82" s="17"/>
      <c r="J82" s="33">
        <v>664990.48</v>
      </c>
      <c r="K82" s="17"/>
      <c r="L82" s="17"/>
      <c r="M82" s="33">
        <v>664990.48</v>
      </c>
    </row>
    <row r="83" spans="1:14" ht="31.5" x14ac:dyDescent="0.25">
      <c r="A83" s="35">
        <v>14</v>
      </c>
      <c r="B83" s="35">
        <v>241</v>
      </c>
      <c r="C83" s="35">
        <v>611</v>
      </c>
      <c r="D83" s="21" t="s">
        <v>104</v>
      </c>
      <c r="E83" s="17"/>
      <c r="F83" s="17"/>
      <c r="G83" s="27">
        <v>171884</v>
      </c>
      <c r="H83" s="17"/>
      <c r="I83" s="17"/>
      <c r="J83" s="27">
        <v>171884</v>
      </c>
      <c r="K83" s="17"/>
      <c r="L83" s="17"/>
      <c r="M83" s="27">
        <v>171884</v>
      </c>
    </row>
    <row r="84" spans="1:14" ht="110.25" x14ac:dyDescent="0.25">
      <c r="A84" s="186">
        <v>15</v>
      </c>
      <c r="B84" s="35">
        <v>241</v>
      </c>
      <c r="C84" s="35">
        <v>611</v>
      </c>
      <c r="D84" s="21" t="s">
        <v>105</v>
      </c>
      <c r="E84" s="17"/>
      <c r="F84" s="17"/>
      <c r="G84" s="27">
        <v>50000</v>
      </c>
      <c r="H84" s="17"/>
      <c r="I84" s="17"/>
      <c r="J84" s="27">
        <v>50000</v>
      </c>
      <c r="K84" s="17"/>
      <c r="L84" s="17"/>
      <c r="M84" s="27">
        <v>50000</v>
      </c>
    </row>
    <row r="85" spans="1:14" ht="31.5" x14ac:dyDescent="0.25">
      <c r="A85" s="187">
        <v>35</v>
      </c>
      <c r="B85" s="35">
        <v>241</v>
      </c>
      <c r="C85" s="35">
        <v>611</v>
      </c>
      <c r="D85" s="21" t="s">
        <v>106</v>
      </c>
      <c r="E85" s="17"/>
      <c r="F85" s="17"/>
      <c r="G85" s="27">
        <v>50000</v>
      </c>
      <c r="H85" s="17"/>
      <c r="I85" s="17"/>
      <c r="J85" s="27">
        <v>50000</v>
      </c>
      <c r="K85" s="17"/>
      <c r="L85" s="17"/>
      <c r="M85" s="27">
        <v>50000</v>
      </c>
    </row>
    <row r="86" spans="1:14" ht="47.25" x14ac:dyDescent="0.25">
      <c r="A86" s="186">
        <v>16</v>
      </c>
      <c r="B86" s="35">
        <v>241</v>
      </c>
      <c r="C86" s="35">
        <v>611</v>
      </c>
      <c r="D86" s="22" t="s">
        <v>107</v>
      </c>
      <c r="E86" s="17"/>
      <c r="F86" s="17"/>
      <c r="G86" s="32">
        <v>121884</v>
      </c>
      <c r="H86" s="17"/>
      <c r="I86" s="17"/>
      <c r="J86" s="32">
        <v>121884</v>
      </c>
      <c r="K86" s="17"/>
      <c r="L86" s="17"/>
      <c r="M86" s="32">
        <v>121884</v>
      </c>
    </row>
    <row r="87" spans="1:14" ht="31.5" x14ac:dyDescent="0.25">
      <c r="A87" s="188"/>
      <c r="B87" s="35">
        <v>241</v>
      </c>
      <c r="C87" s="35">
        <v>611</v>
      </c>
      <c r="D87" s="21" t="s">
        <v>108</v>
      </c>
      <c r="E87" s="17"/>
      <c r="F87" s="17"/>
      <c r="G87" s="34">
        <v>89984</v>
      </c>
      <c r="H87" s="17"/>
      <c r="I87" s="17"/>
      <c r="J87" s="34">
        <v>89984</v>
      </c>
      <c r="K87" s="17"/>
      <c r="L87" s="17"/>
      <c r="M87" s="34">
        <v>89984</v>
      </c>
    </row>
    <row r="88" spans="1:14" ht="31.5" x14ac:dyDescent="0.25">
      <c r="A88" s="188"/>
      <c r="B88" s="35">
        <v>241</v>
      </c>
      <c r="C88" s="35">
        <v>611</v>
      </c>
      <c r="D88" s="21" t="s">
        <v>109</v>
      </c>
      <c r="E88" s="17"/>
      <c r="F88" s="17"/>
      <c r="G88" s="27">
        <v>31900</v>
      </c>
      <c r="H88" s="17"/>
      <c r="I88" s="17"/>
      <c r="J88" s="27">
        <v>31900</v>
      </c>
      <c r="K88" s="17"/>
      <c r="L88" s="17"/>
      <c r="M88" s="27">
        <v>31900</v>
      </c>
    </row>
    <row r="89" spans="1:14" ht="25.5" x14ac:dyDescent="0.25">
      <c r="A89" s="187"/>
      <c r="B89" s="35">
        <v>241</v>
      </c>
      <c r="C89" s="35">
        <v>611</v>
      </c>
      <c r="D89" s="23" t="s">
        <v>110</v>
      </c>
      <c r="E89" s="17"/>
      <c r="F89" s="17"/>
      <c r="G89" s="33">
        <v>31900</v>
      </c>
      <c r="H89" s="17"/>
      <c r="I89" s="17"/>
      <c r="J89" s="33">
        <v>31900</v>
      </c>
      <c r="K89" s="17"/>
      <c r="L89" s="17"/>
      <c r="M89" s="33">
        <v>31900</v>
      </c>
    </row>
    <row r="90" spans="1:14" x14ac:dyDescent="0.25">
      <c r="A90" s="182" t="s">
        <v>64</v>
      </c>
      <c r="B90" s="183"/>
      <c r="C90" s="183"/>
      <c r="D90" s="184"/>
      <c r="E90" s="11" t="s">
        <v>65</v>
      </c>
      <c r="F90" s="11" t="s">
        <v>65</v>
      </c>
      <c r="G90" s="37">
        <v>13471890.220000001</v>
      </c>
      <c r="H90" s="11" t="s">
        <v>65</v>
      </c>
      <c r="I90" s="11" t="s">
        <v>65</v>
      </c>
      <c r="J90" s="37">
        <v>13471890.220000001</v>
      </c>
      <c r="K90" s="11" t="s">
        <v>65</v>
      </c>
      <c r="L90" s="11" t="s">
        <v>65</v>
      </c>
      <c r="M90" s="37">
        <v>13471890.220000001</v>
      </c>
    </row>
    <row r="91" spans="1:14" ht="15" customHeight="1" x14ac:dyDescent="0.25">
      <c r="A91" s="185" t="s">
        <v>119</v>
      </c>
      <c r="B91" s="185"/>
      <c r="C91" s="185"/>
      <c r="D91" s="185"/>
      <c r="E91" s="185"/>
      <c r="F91" s="185"/>
      <c r="G91" s="185"/>
      <c r="H91" s="185"/>
      <c r="I91" s="185"/>
      <c r="J91" s="185"/>
      <c r="K91" s="185"/>
      <c r="L91" s="185"/>
      <c r="M91" s="185"/>
      <c r="N91" s="19"/>
    </row>
    <row r="92" spans="1:14" x14ac:dyDescent="0.25">
      <c r="A92" s="178" t="s">
        <v>5</v>
      </c>
      <c r="B92" s="180" t="s">
        <v>66</v>
      </c>
      <c r="C92" s="180" t="s">
        <v>67</v>
      </c>
      <c r="D92" s="178" t="s">
        <v>22</v>
      </c>
      <c r="E92" s="178" t="s">
        <v>23</v>
      </c>
      <c r="F92" s="179"/>
      <c r="G92" s="179"/>
      <c r="H92" s="178" t="s">
        <v>24</v>
      </c>
      <c r="I92" s="179"/>
      <c r="J92" s="179"/>
      <c r="K92" s="178" t="s">
        <v>25</v>
      </c>
      <c r="L92" s="179"/>
      <c r="M92" s="179"/>
      <c r="N92" s="180" t="s">
        <v>26</v>
      </c>
    </row>
    <row r="93" spans="1:14" ht="25.5" x14ac:dyDescent="0.25">
      <c r="A93" s="179"/>
      <c r="B93" s="181"/>
      <c r="C93" s="181"/>
      <c r="D93" s="179"/>
      <c r="E93" s="10" t="s">
        <v>27</v>
      </c>
      <c r="F93" s="10" t="s">
        <v>28</v>
      </c>
      <c r="G93" s="10" t="s">
        <v>29</v>
      </c>
      <c r="H93" s="10" t="s">
        <v>27</v>
      </c>
      <c r="I93" s="10" t="s">
        <v>28</v>
      </c>
      <c r="J93" s="10" t="s">
        <v>29</v>
      </c>
      <c r="K93" s="10" t="s">
        <v>27</v>
      </c>
      <c r="L93" s="10" t="s">
        <v>28</v>
      </c>
      <c r="M93" s="10" t="s">
        <v>29</v>
      </c>
      <c r="N93" s="181"/>
    </row>
    <row r="94" spans="1:14" ht="45" x14ac:dyDescent="0.25">
      <c r="A94" s="17">
        <v>1</v>
      </c>
      <c r="B94" s="35">
        <v>241</v>
      </c>
      <c r="C94" s="35">
        <v>612</v>
      </c>
      <c r="D94" s="3" t="s">
        <v>16</v>
      </c>
      <c r="E94" s="17"/>
      <c r="F94" s="17"/>
      <c r="G94" s="4">
        <v>203700000</v>
      </c>
      <c r="H94" s="17"/>
      <c r="I94" s="17"/>
      <c r="J94" s="4">
        <v>93940000</v>
      </c>
      <c r="K94" s="17"/>
      <c r="L94" s="17"/>
      <c r="M94" s="4"/>
    </row>
    <row r="95" spans="1:14" ht="75" x14ac:dyDescent="0.25">
      <c r="A95" s="17">
        <v>2</v>
      </c>
      <c r="B95" s="35">
        <v>241</v>
      </c>
      <c r="C95" s="35">
        <v>612</v>
      </c>
      <c r="D95" s="3" t="s">
        <v>17</v>
      </c>
      <c r="E95" s="17"/>
      <c r="F95" s="17"/>
      <c r="G95" s="4">
        <v>6915000</v>
      </c>
      <c r="H95" s="17"/>
      <c r="I95" s="17"/>
      <c r="J95" s="4"/>
      <c r="K95" s="17"/>
      <c r="L95" s="17"/>
      <c r="M95" s="4"/>
    </row>
    <row r="96" spans="1:14" ht="120.75" customHeight="1" x14ac:dyDescent="0.25">
      <c r="A96" s="17">
        <v>3</v>
      </c>
      <c r="B96" s="35">
        <v>241</v>
      </c>
      <c r="C96" s="35">
        <v>612</v>
      </c>
      <c r="D96" s="3" t="s">
        <v>18</v>
      </c>
      <c r="E96" s="17"/>
      <c r="F96" s="17"/>
      <c r="G96" s="4">
        <v>2590000</v>
      </c>
      <c r="H96" s="17"/>
      <c r="I96" s="17"/>
      <c r="J96" s="4"/>
      <c r="K96" s="17"/>
      <c r="L96" s="17"/>
      <c r="M96" s="4"/>
    </row>
    <row r="97" spans="1:13" ht="30" x14ac:dyDescent="0.25">
      <c r="A97" s="17">
        <v>4</v>
      </c>
      <c r="B97" s="35">
        <v>241</v>
      </c>
      <c r="C97" s="35">
        <v>612</v>
      </c>
      <c r="D97" s="3" t="s">
        <v>114</v>
      </c>
      <c r="E97" s="17"/>
      <c r="F97" s="17"/>
      <c r="G97" s="4"/>
      <c r="H97" s="17"/>
      <c r="I97" s="17"/>
      <c r="K97" s="17"/>
      <c r="L97" s="17"/>
      <c r="M97" s="4">
        <v>325260000</v>
      </c>
    </row>
    <row r="98" spans="1:13" ht="30" x14ac:dyDescent="0.25">
      <c r="A98" s="17">
        <v>5</v>
      </c>
      <c r="B98" s="35">
        <v>241</v>
      </c>
      <c r="C98" s="35">
        <v>612</v>
      </c>
      <c r="D98" s="3" t="s">
        <v>21</v>
      </c>
      <c r="E98" s="17"/>
      <c r="F98" s="17"/>
      <c r="G98" s="4">
        <v>17805000</v>
      </c>
      <c r="H98" s="17"/>
      <c r="I98" s="17"/>
      <c r="J98" s="4"/>
      <c r="K98" s="17"/>
      <c r="L98" s="17"/>
      <c r="M98" s="4"/>
    </row>
    <row r="99" spans="1:13" ht="45" x14ac:dyDescent="0.25">
      <c r="A99" s="17">
        <v>6</v>
      </c>
      <c r="B99" s="35">
        <v>241</v>
      </c>
      <c r="C99" s="35">
        <v>612</v>
      </c>
      <c r="D99" s="3" t="s">
        <v>20</v>
      </c>
      <c r="E99" s="17"/>
      <c r="F99" s="17"/>
      <c r="G99" s="4"/>
      <c r="H99" s="17"/>
      <c r="I99" s="17"/>
      <c r="J99" s="4"/>
      <c r="K99" s="17"/>
      <c r="L99" s="17"/>
      <c r="M99" s="4">
        <v>177800</v>
      </c>
    </row>
    <row r="100" spans="1:13" x14ac:dyDescent="0.25">
      <c r="A100" s="182" t="s">
        <v>64</v>
      </c>
      <c r="B100" s="183"/>
      <c r="C100" s="183"/>
      <c r="D100" s="184"/>
      <c r="E100" s="11" t="s">
        <v>65</v>
      </c>
      <c r="F100" s="11" t="s">
        <v>65</v>
      </c>
      <c r="G100" s="36">
        <f>SUM(G94:G99)</f>
        <v>231010000</v>
      </c>
      <c r="H100" s="11" t="s">
        <v>65</v>
      </c>
      <c r="I100" s="11" t="s">
        <v>65</v>
      </c>
      <c r="J100" s="36">
        <f>J94</f>
        <v>93940000</v>
      </c>
      <c r="K100" s="11" t="s">
        <v>65</v>
      </c>
      <c r="L100" s="11" t="s">
        <v>65</v>
      </c>
      <c r="M100" s="37">
        <f>M97+M99</f>
        <v>325437800</v>
      </c>
    </row>
    <row r="101" spans="1:13" x14ac:dyDescent="0.25">
      <c r="A101" s="182" t="s">
        <v>111</v>
      </c>
      <c r="B101" s="183"/>
      <c r="C101" s="183"/>
      <c r="D101" s="184"/>
      <c r="E101" s="11" t="s">
        <v>65</v>
      </c>
      <c r="F101" s="11" t="s">
        <v>65</v>
      </c>
      <c r="G101" s="37">
        <f>G100+G90+G47+G41</f>
        <v>269952285.22000003</v>
      </c>
      <c r="H101" s="11" t="s">
        <v>65</v>
      </c>
      <c r="I101" s="11" t="s">
        <v>65</v>
      </c>
      <c r="J101" s="37">
        <f>J100+J90+J47+J41</f>
        <v>132439985.22</v>
      </c>
      <c r="K101" s="11" t="s">
        <v>65</v>
      </c>
      <c r="L101" s="11" t="s">
        <v>65</v>
      </c>
      <c r="M101" s="37">
        <f>M100+M90+M47+M41</f>
        <v>364030485.22000003</v>
      </c>
    </row>
    <row r="104" spans="1:13" x14ac:dyDescent="0.25">
      <c r="A104" t="s">
        <v>112</v>
      </c>
      <c r="C104" t="s">
        <v>113</v>
      </c>
    </row>
  </sheetData>
  <autoFilter ref="B8:C105" xr:uid="{00000000-0009-0000-0000-000002000000}"/>
  <mergeCells count="51">
    <mergeCell ref="G1:M4"/>
    <mergeCell ref="K92:M92"/>
    <mergeCell ref="N92:N93"/>
    <mergeCell ref="A100:D100"/>
    <mergeCell ref="A101:D101"/>
    <mergeCell ref="A92:A93"/>
    <mergeCell ref="B92:B93"/>
    <mergeCell ref="C92:C93"/>
    <mergeCell ref="D92:D93"/>
    <mergeCell ref="E92:G92"/>
    <mergeCell ref="H92:J92"/>
    <mergeCell ref="A91:M91"/>
    <mergeCell ref="N49:N50"/>
    <mergeCell ref="A52:A53"/>
    <mergeCell ref="A55:A57"/>
    <mergeCell ref="A59:A62"/>
    <mergeCell ref="A86:A89"/>
    <mergeCell ref="A90:D90"/>
    <mergeCell ref="A47:D47"/>
    <mergeCell ref="A48:M48"/>
    <mergeCell ref="A49:A50"/>
    <mergeCell ref="B49:B50"/>
    <mergeCell ref="C49:C50"/>
    <mergeCell ref="D49:D50"/>
    <mergeCell ref="E49:G49"/>
    <mergeCell ref="H49:J49"/>
    <mergeCell ref="K49:M49"/>
    <mergeCell ref="A64:A68"/>
    <mergeCell ref="A70:A73"/>
    <mergeCell ref="A74:A78"/>
    <mergeCell ref="A80:A82"/>
    <mergeCell ref="A84:A85"/>
    <mergeCell ref="N8:N9"/>
    <mergeCell ref="A41:D41"/>
    <mergeCell ref="A42:M42"/>
    <mergeCell ref="A43:A44"/>
    <mergeCell ref="B43:B44"/>
    <mergeCell ref="C43:C44"/>
    <mergeCell ref="D43:D44"/>
    <mergeCell ref="E43:G43"/>
    <mergeCell ref="H43:J43"/>
    <mergeCell ref="K43:M43"/>
    <mergeCell ref="A5:M6"/>
    <mergeCell ref="A7:M7"/>
    <mergeCell ref="A8:A9"/>
    <mergeCell ref="B8:B9"/>
    <mergeCell ref="C8:C9"/>
    <mergeCell ref="D8:D9"/>
    <mergeCell ref="E8:G8"/>
    <mergeCell ref="H8:J8"/>
    <mergeCell ref="K8:M8"/>
  </mergeCells>
  <pageMargins left="0.25" right="0.25" top="0.75" bottom="0.75" header="0.3" footer="0.3"/>
  <pageSetup paperSize="9" scale="62" fitToHeight="0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15"/>
  <sheetViews>
    <sheetView workbookViewId="0">
      <selection activeCell="D11" sqref="D11"/>
    </sheetView>
  </sheetViews>
  <sheetFormatPr defaultRowHeight="15" x14ac:dyDescent="0.25"/>
  <cols>
    <col min="2" max="3" width="0" hidden="1" customWidth="1"/>
    <col min="4" max="4" width="36.85546875" bestFit="1" customWidth="1"/>
    <col min="5" max="6" width="14.140625" customWidth="1"/>
    <col min="7" max="7" width="13.42578125" customWidth="1"/>
    <col min="8" max="8" width="12.85546875" customWidth="1"/>
    <col min="10" max="10" width="13.5703125" bestFit="1" customWidth="1"/>
    <col min="11" max="11" width="19.42578125" hidden="1" customWidth="1"/>
  </cols>
  <sheetData>
    <row r="1" spans="1:11" x14ac:dyDescent="0.25">
      <c r="J1" t="s">
        <v>194</v>
      </c>
    </row>
    <row r="2" spans="1:11" ht="15" customHeight="1" x14ac:dyDescent="0.25">
      <c r="A2" s="199" t="s">
        <v>180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</row>
    <row r="3" spans="1:11" ht="121.5" customHeight="1" x14ac:dyDescent="0.25">
      <c r="A3" s="199"/>
      <c r="B3" s="199"/>
      <c r="C3" s="199"/>
      <c r="D3" s="199"/>
      <c r="E3" s="199"/>
      <c r="F3" s="199"/>
      <c r="G3" s="199"/>
      <c r="H3" s="199"/>
      <c r="I3" s="199"/>
      <c r="J3" s="199"/>
      <c r="K3" s="199"/>
    </row>
    <row r="4" spans="1:11" ht="15" customHeight="1" x14ac:dyDescent="0.25">
      <c r="A4" s="200" t="s">
        <v>119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</row>
    <row r="5" spans="1:11" ht="15" customHeight="1" x14ac:dyDescent="0.25">
      <c r="A5" s="178" t="s">
        <v>5</v>
      </c>
      <c r="B5" s="180" t="s">
        <v>66</v>
      </c>
      <c r="C5" s="180" t="s">
        <v>67</v>
      </c>
      <c r="D5" s="178" t="s">
        <v>175</v>
      </c>
      <c r="E5" s="180" t="s">
        <v>182</v>
      </c>
      <c r="F5" s="180" t="s">
        <v>162</v>
      </c>
      <c r="G5" s="180" t="s">
        <v>192</v>
      </c>
      <c r="H5" s="180" t="s">
        <v>157</v>
      </c>
      <c r="I5" s="178" t="s">
        <v>23</v>
      </c>
      <c r="J5" s="179"/>
      <c r="K5" s="180" t="s">
        <v>26</v>
      </c>
    </row>
    <row r="6" spans="1:11" ht="54.75" customHeight="1" x14ac:dyDescent="0.25">
      <c r="A6" s="179"/>
      <c r="B6" s="181"/>
      <c r="C6" s="181"/>
      <c r="D6" s="179"/>
      <c r="E6" s="181"/>
      <c r="F6" s="181"/>
      <c r="G6" s="181"/>
      <c r="H6" s="181"/>
      <c r="I6" s="10" t="s">
        <v>27</v>
      </c>
      <c r="J6" s="10" t="s">
        <v>158</v>
      </c>
      <c r="K6" s="181"/>
    </row>
    <row r="7" spans="1:11" ht="45.75" customHeight="1" x14ac:dyDescent="0.25">
      <c r="A7" s="54" t="s">
        <v>196</v>
      </c>
      <c r="B7" s="54"/>
      <c r="C7" s="54"/>
      <c r="D7" s="6" t="s">
        <v>197</v>
      </c>
      <c r="E7" s="55">
        <v>2686</v>
      </c>
      <c r="F7" s="55" t="s">
        <v>198</v>
      </c>
      <c r="G7" s="55" t="s">
        <v>199</v>
      </c>
      <c r="H7" s="196">
        <v>320</v>
      </c>
      <c r="I7" s="63" t="s">
        <v>173</v>
      </c>
      <c r="J7" s="65" t="s">
        <v>173</v>
      </c>
      <c r="K7" s="108"/>
    </row>
    <row r="8" spans="1:11" s="86" customFormat="1" x14ac:dyDescent="0.25">
      <c r="A8" s="78" t="s">
        <v>141</v>
      </c>
      <c r="B8" s="78"/>
      <c r="C8" s="78"/>
      <c r="D8" s="79" t="s">
        <v>159</v>
      </c>
      <c r="E8" s="80">
        <v>1422</v>
      </c>
      <c r="F8" s="80" t="s">
        <v>200</v>
      </c>
      <c r="G8" s="80" t="s">
        <v>202</v>
      </c>
      <c r="H8" s="197"/>
      <c r="I8" s="90">
        <v>30</v>
      </c>
      <c r="J8" s="92">
        <f>30*H7</f>
        <v>9600</v>
      </c>
      <c r="K8" s="83"/>
    </row>
    <row r="9" spans="1:11" s="86" customFormat="1" x14ac:dyDescent="0.25">
      <c r="A9" s="78" t="s">
        <v>142</v>
      </c>
      <c r="B9" s="78"/>
      <c r="C9" s="78"/>
      <c r="D9" s="79" t="s">
        <v>160</v>
      </c>
      <c r="E9" s="80">
        <v>1264</v>
      </c>
      <c r="F9" s="80" t="s">
        <v>201</v>
      </c>
      <c r="G9" s="80" t="s">
        <v>203</v>
      </c>
      <c r="H9" s="198"/>
      <c r="I9" s="81" t="s">
        <v>130</v>
      </c>
      <c r="J9" s="81" t="s">
        <v>130</v>
      </c>
      <c r="K9" s="83"/>
    </row>
    <row r="10" spans="1:11" s="59" customFormat="1" ht="42.75" x14ac:dyDescent="0.25">
      <c r="A10" s="54">
        <v>2</v>
      </c>
      <c r="B10" s="54">
        <v>241</v>
      </c>
      <c r="C10" s="54">
        <v>612</v>
      </c>
      <c r="D10" s="6" t="s">
        <v>181</v>
      </c>
      <c r="E10" s="55">
        <v>135</v>
      </c>
      <c r="F10" s="55" t="s">
        <v>65</v>
      </c>
      <c r="G10" s="55">
        <v>135</v>
      </c>
      <c r="H10" s="62">
        <v>80</v>
      </c>
      <c r="I10" s="63">
        <v>135</v>
      </c>
      <c r="J10" s="65">
        <f>I10*H10</f>
        <v>10800</v>
      </c>
      <c r="K10" s="54" t="s">
        <v>130</v>
      </c>
    </row>
    <row r="11" spans="1:11" s="59" customFormat="1" ht="42.75" x14ac:dyDescent="0.25">
      <c r="A11" s="54">
        <v>3</v>
      </c>
      <c r="B11" s="54">
        <v>241</v>
      </c>
      <c r="C11" s="54">
        <v>612</v>
      </c>
      <c r="D11" s="6" t="s">
        <v>204</v>
      </c>
      <c r="E11" s="55">
        <v>1181</v>
      </c>
      <c r="F11" s="55" t="s">
        <v>65</v>
      </c>
      <c r="G11" s="55">
        <v>1181</v>
      </c>
      <c r="H11" s="62">
        <v>15</v>
      </c>
      <c r="I11" s="63">
        <v>1181</v>
      </c>
      <c r="J11" s="65">
        <f>H11*I11</f>
        <v>17715</v>
      </c>
      <c r="K11" s="54" t="s">
        <v>130</v>
      </c>
    </row>
    <row r="12" spans="1:11" s="77" customFormat="1" ht="15.75" x14ac:dyDescent="0.25">
      <c r="A12" s="191" t="s">
        <v>64</v>
      </c>
      <c r="B12" s="192"/>
      <c r="C12" s="192"/>
      <c r="D12" s="193"/>
      <c r="E12" s="67" t="s">
        <v>65</v>
      </c>
      <c r="F12" s="67" t="s">
        <v>65</v>
      </c>
      <c r="G12" s="67" t="s">
        <v>65</v>
      </c>
      <c r="H12" s="68" t="s">
        <v>65</v>
      </c>
      <c r="I12" s="69" t="s">
        <v>65</v>
      </c>
      <c r="J12" s="70">
        <f>J11+J10+J8</f>
        <v>38115</v>
      </c>
      <c r="K12" s="74"/>
    </row>
    <row r="13" spans="1:11" ht="17.25" hidden="1" customHeight="1" x14ac:dyDescent="0.25">
      <c r="I13" s="194" t="s">
        <v>170</v>
      </c>
      <c r="J13" s="195"/>
    </row>
    <row r="14" spans="1:11" hidden="1" x14ac:dyDescent="0.25">
      <c r="A14" t="s">
        <v>174</v>
      </c>
    </row>
    <row r="15" spans="1:11" x14ac:dyDescent="0.25">
      <c r="A15" t="s">
        <v>195</v>
      </c>
    </row>
  </sheetData>
  <mergeCells count="15">
    <mergeCell ref="A12:D12"/>
    <mergeCell ref="I13:J13"/>
    <mergeCell ref="H7:H9"/>
    <mergeCell ref="A2:K3"/>
    <mergeCell ref="A4:K4"/>
    <mergeCell ref="A5:A6"/>
    <mergeCell ref="B5:B6"/>
    <mergeCell ref="C5:C6"/>
    <mergeCell ref="D5:D6"/>
    <mergeCell ref="E5:E6"/>
    <mergeCell ref="F5:F6"/>
    <mergeCell ref="G5:G6"/>
    <mergeCell ref="H5:H6"/>
    <mergeCell ref="I5:J5"/>
    <mergeCell ref="K5:K6"/>
  </mergeCells>
  <pageMargins left="0.25" right="0.25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17"/>
  <sheetViews>
    <sheetView workbookViewId="0">
      <selection activeCell="D14" sqref="D14"/>
    </sheetView>
  </sheetViews>
  <sheetFormatPr defaultRowHeight="15" x14ac:dyDescent="0.25"/>
  <cols>
    <col min="2" max="3" width="0" hidden="1" customWidth="1"/>
    <col min="4" max="4" width="36.85546875" bestFit="1" customWidth="1"/>
    <col min="5" max="6" width="14.140625" customWidth="1"/>
    <col min="7" max="7" width="13.42578125" customWidth="1"/>
    <col min="8" max="8" width="12.85546875" customWidth="1"/>
    <col min="10" max="10" width="13.5703125" bestFit="1" customWidth="1"/>
    <col min="11" max="11" width="19.42578125" hidden="1" customWidth="1"/>
  </cols>
  <sheetData>
    <row r="1" spans="1:11" x14ac:dyDescent="0.25">
      <c r="J1" t="s">
        <v>193</v>
      </c>
    </row>
    <row r="2" spans="1:11" ht="15" customHeight="1" x14ac:dyDescent="0.25">
      <c r="A2" s="199" t="s">
        <v>180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</row>
    <row r="3" spans="1:11" ht="121.5" customHeight="1" x14ac:dyDescent="0.25">
      <c r="A3" s="199"/>
      <c r="B3" s="199"/>
      <c r="C3" s="199"/>
      <c r="D3" s="199"/>
      <c r="E3" s="199"/>
      <c r="F3" s="199"/>
      <c r="G3" s="199"/>
      <c r="H3" s="199"/>
      <c r="I3" s="199"/>
      <c r="J3" s="199"/>
      <c r="K3" s="199"/>
    </row>
    <row r="4" spans="1:11" ht="15" customHeight="1" x14ac:dyDescent="0.25">
      <c r="A4" s="200" t="s">
        <v>119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</row>
    <row r="5" spans="1:11" ht="15" customHeight="1" x14ac:dyDescent="0.25">
      <c r="A5" s="178" t="s">
        <v>5</v>
      </c>
      <c r="B5" s="180" t="s">
        <v>66</v>
      </c>
      <c r="C5" s="180" t="s">
        <v>67</v>
      </c>
      <c r="D5" s="178" t="s">
        <v>175</v>
      </c>
      <c r="E5" s="180" t="s">
        <v>182</v>
      </c>
      <c r="F5" s="180" t="s">
        <v>162</v>
      </c>
      <c r="G5" s="180" t="s">
        <v>192</v>
      </c>
      <c r="H5" s="180" t="s">
        <v>157</v>
      </c>
      <c r="I5" s="178" t="s">
        <v>23</v>
      </c>
      <c r="J5" s="179"/>
      <c r="K5" s="180" t="s">
        <v>26</v>
      </c>
    </row>
    <row r="6" spans="1:11" ht="54.75" customHeight="1" x14ac:dyDescent="0.25">
      <c r="A6" s="179"/>
      <c r="B6" s="181"/>
      <c r="C6" s="181"/>
      <c r="D6" s="179"/>
      <c r="E6" s="181"/>
      <c r="F6" s="181"/>
      <c r="G6" s="181"/>
      <c r="H6" s="181"/>
      <c r="I6" s="10" t="s">
        <v>27</v>
      </c>
      <c r="J6" s="10" t="s">
        <v>158</v>
      </c>
      <c r="K6" s="181"/>
    </row>
    <row r="7" spans="1:11" s="59" customFormat="1" ht="42.75" x14ac:dyDescent="0.25">
      <c r="A7" s="54">
        <v>1</v>
      </c>
      <c r="B7" s="54">
        <v>241</v>
      </c>
      <c r="C7" s="54">
        <v>612</v>
      </c>
      <c r="D7" s="6" t="s">
        <v>140</v>
      </c>
      <c r="E7" s="55">
        <f>F7+G7</f>
        <v>2686</v>
      </c>
      <c r="F7" s="55">
        <f>F8+F9</f>
        <v>522</v>
      </c>
      <c r="G7" s="55">
        <f>G8+G9</f>
        <v>2164</v>
      </c>
      <c r="H7" s="202">
        <v>140</v>
      </c>
      <c r="I7" s="56" t="s">
        <v>130</v>
      </c>
      <c r="J7" s="56" t="s">
        <v>130</v>
      </c>
      <c r="K7" s="58"/>
    </row>
    <row r="8" spans="1:11" s="86" customFormat="1" x14ac:dyDescent="0.25">
      <c r="A8" s="78" t="s">
        <v>141</v>
      </c>
      <c r="B8" s="78"/>
      <c r="C8" s="78"/>
      <c r="D8" s="79" t="s">
        <v>159</v>
      </c>
      <c r="E8" s="80">
        <f t="shared" ref="E8:E12" si="0">F8+G8</f>
        <v>1422</v>
      </c>
      <c r="F8" s="80">
        <v>379</v>
      </c>
      <c r="G8" s="80">
        <f>688+355</f>
        <v>1043</v>
      </c>
      <c r="H8" s="203"/>
      <c r="I8" s="90">
        <v>30</v>
      </c>
      <c r="J8" s="92">
        <f>I8*H7</f>
        <v>4200</v>
      </c>
      <c r="K8" s="83"/>
    </row>
    <row r="9" spans="1:11" s="86" customFormat="1" x14ac:dyDescent="0.25">
      <c r="A9" s="78" t="s">
        <v>142</v>
      </c>
      <c r="B9" s="78"/>
      <c r="C9" s="78"/>
      <c r="D9" s="79" t="s">
        <v>160</v>
      </c>
      <c r="E9" s="80">
        <f t="shared" si="0"/>
        <v>1264</v>
      </c>
      <c r="F9" s="80">
        <v>143</v>
      </c>
      <c r="G9" s="80">
        <f>280+280+280+281</f>
        <v>1121</v>
      </c>
      <c r="H9" s="204"/>
      <c r="I9" s="81" t="s">
        <v>130</v>
      </c>
      <c r="J9" s="81" t="s">
        <v>130</v>
      </c>
      <c r="K9" s="83"/>
    </row>
    <row r="10" spans="1:11" s="86" customFormat="1" ht="42.75" x14ac:dyDescent="0.25">
      <c r="A10" s="54" t="s">
        <v>143</v>
      </c>
      <c r="B10" s="54"/>
      <c r="C10" s="54"/>
      <c r="D10" s="6" t="s">
        <v>155</v>
      </c>
      <c r="E10" s="55">
        <f t="shared" si="0"/>
        <v>2686</v>
      </c>
      <c r="F10" s="55">
        <f>F11+F12</f>
        <v>114</v>
      </c>
      <c r="G10" s="55">
        <f>G11+G12</f>
        <v>2572</v>
      </c>
      <c r="H10" s="202">
        <v>260</v>
      </c>
      <c r="I10" s="56" t="s">
        <v>130</v>
      </c>
      <c r="J10" s="56" t="s">
        <v>130</v>
      </c>
      <c r="K10" s="83"/>
    </row>
    <row r="11" spans="1:11" s="86" customFormat="1" x14ac:dyDescent="0.25">
      <c r="A11" s="78" t="s">
        <v>146</v>
      </c>
      <c r="B11" s="78"/>
      <c r="C11" s="78"/>
      <c r="D11" s="79" t="s">
        <v>159</v>
      </c>
      <c r="E11" s="80">
        <f t="shared" si="0"/>
        <v>1422</v>
      </c>
      <c r="F11" s="80">
        <v>112</v>
      </c>
      <c r="G11" s="80">
        <f>655+655</f>
        <v>1310</v>
      </c>
      <c r="H11" s="203"/>
      <c r="I11" s="90">
        <v>30</v>
      </c>
      <c r="J11" s="92">
        <f>I11*H10</f>
        <v>7800</v>
      </c>
      <c r="K11" s="83"/>
    </row>
    <row r="12" spans="1:11" s="86" customFormat="1" x14ac:dyDescent="0.25">
      <c r="A12" s="78" t="s">
        <v>147</v>
      </c>
      <c r="B12" s="78"/>
      <c r="C12" s="78"/>
      <c r="D12" s="79" t="s">
        <v>160</v>
      </c>
      <c r="E12" s="80">
        <f t="shared" si="0"/>
        <v>1264</v>
      </c>
      <c r="F12" s="80">
        <v>2</v>
      </c>
      <c r="G12" s="80">
        <f>316+316+315+315</f>
        <v>1262</v>
      </c>
      <c r="H12" s="204"/>
      <c r="I12" s="90" t="s">
        <v>130</v>
      </c>
      <c r="J12" s="90" t="s">
        <v>130</v>
      </c>
      <c r="K12" s="83"/>
    </row>
    <row r="13" spans="1:11" s="59" customFormat="1" ht="42.75" x14ac:dyDescent="0.25">
      <c r="A13" s="54">
        <v>3</v>
      </c>
      <c r="B13" s="54">
        <v>241</v>
      </c>
      <c r="C13" s="54">
        <v>612</v>
      </c>
      <c r="D13" s="6" t="s">
        <v>181</v>
      </c>
      <c r="E13" s="55">
        <v>135</v>
      </c>
      <c r="F13" s="55" t="s">
        <v>65</v>
      </c>
      <c r="G13" s="55">
        <v>135</v>
      </c>
      <c r="H13" s="62">
        <v>80</v>
      </c>
      <c r="I13" s="63">
        <v>135</v>
      </c>
      <c r="J13" s="65">
        <f>I13*H13</f>
        <v>10800</v>
      </c>
      <c r="K13" s="54" t="s">
        <v>130</v>
      </c>
    </row>
    <row r="14" spans="1:11" s="59" customFormat="1" ht="42.75" x14ac:dyDescent="0.25">
      <c r="A14" s="54">
        <v>4</v>
      </c>
      <c r="B14" s="54">
        <v>241</v>
      </c>
      <c r="C14" s="54">
        <v>612</v>
      </c>
      <c r="D14" s="6" t="s">
        <v>204</v>
      </c>
      <c r="E14" s="55">
        <v>1181</v>
      </c>
      <c r="F14" s="55" t="s">
        <v>65</v>
      </c>
      <c r="G14" s="55">
        <v>1181</v>
      </c>
      <c r="H14" s="62">
        <v>15</v>
      </c>
      <c r="I14" s="63">
        <v>1181</v>
      </c>
      <c r="J14" s="65">
        <f>H14*I14</f>
        <v>17715</v>
      </c>
      <c r="K14" s="54" t="s">
        <v>130</v>
      </c>
    </row>
    <row r="15" spans="1:11" s="77" customFormat="1" ht="15.75" x14ac:dyDescent="0.25">
      <c r="A15" s="191" t="s">
        <v>64</v>
      </c>
      <c r="B15" s="192"/>
      <c r="C15" s="192"/>
      <c r="D15" s="193"/>
      <c r="E15" s="67" t="s">
        <v>65</v>
      </c>
      <c r="F15" s="67" t="s">
        <v>65</v>
      </c>
      <c r="G15" s="67" t="s">
        <v>65</v>
      </c>
      <c r="H15" s="68" t="s">
        <v>65</v>
      </c>
      <c r="I15" s="69" t="s">
        <v>65</v>
      </c>
      <c r="J15" s="70">
        <f>J14+J13+J11+J8</f>
        <v>40515</v>
      </c>
      <c r="K15" s="74"/>
    </row>
    <row r="16" spans="1:11" ht="17.25" hidden="1" customHeight="1" x14ac:dyDescent="0.25">
      <c r="I16" s="194" t="s">
        <v>170</v>
      </c>
      <c r="J16" s="195"/>
    </row>
    <row r="17" spans="1:1" hidden="1" x14ac:dyDescent="0.25">
      <c r="A17" t="s">
        <v>174</v>
      </c>
    </row>
  </sheetData>
  <mergeCells count="16">
    <mergeCell ref="A4:K4"/>
    <mergeCell ref="A2:K3"/>
    <mergeCell ref="H10:H12"/>
    <mergeCell ref="A15:D15"/>
    <mergeCell ref="I16:J16"/>
    <mergeCell ref="K5:K6"/>
    <mergeCell ref="H7:H9"/>
    <mergeCell ref="G5:G6"/>
    <mergeCell ref="H5:H6"/>
    <mergeCell ref="I5:J5"/>
    <mergeCell ref="A5:A6"/>
    <mergeCell ref="B5:B6"/>
    <mergeCell ref="C5:C6"/>
    <mergeCell ref="D5:D6"/>
    <mergeCell ref="E5:E6"/>
    <mergeCell ref="F5:F6"/>
  </mergeCells>
  <pageMargins left="0.25" right="0.25" top="0.75" bottom="0.75" header="0.3" footer="0.3"/>
  <pageSetup paperSize="9" scale="6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W69"/>
  <sheetViews>
    <sheetView topLeftCell="A53" workbookViewId="0">
      <selection activeCell="D50" sqref="D50"/>
    </sheetView>
  </sheetViews>
  <sheetFormatPr defaultRowHeight="15" x14ac:dyDescent="0.25"/>
  <cols>
    <col min="2" max="3" width="0" hidden="1" customWidth="1"/>
    <col min="4" max="4" width="36.85546875" bestFit="1" customWidth="1"/>
    <col min="5" max="6" width="14.140625" customWidth="1"/>
    <col min="7" max="7" width="13.42578125" customWidth="1"/>
    <col min="8" max="8" width="16.42578125" customWidth="1"/>
    <col min="10" max="10" width="13.5703125" bestFit="1" customWidth="1"/>
    <col min="12" max="12" width="13.7109375" customWidth="1"/>
    <col min="14" max="14" width="13.5703125" bestFit="1" customWidth="1"/>
    <col min="15" max="20" width="13.5703125" customWidth="1"/>
    <col min="21" max="21" width="13.42578125" customWidth="1"/>
    <col min="22" max="22" width="19.42578125" hidden="1" customWidth="1"/>
  </cols>
  <sheetData>
    <row r="1" spans="1:23" ht="38.25" customHeight="1" x14ac:dyDescent="0.25">
      <c r="L1" s="106"/>
      <c r="M1" s="208"/>
      <c r="N1" s="208"/>
      <c r="O1" s="208"/>
      <c r="P1" s="208"/>
      <c r="Q1" s="208"/>
      <c r="R1" s="208"/>
      <c r="S1" s="208"/>
      <c r="T1" s="208"/>
      <c r="U1" s="208"/>
      <c r="V1" s="123"/>
      <c r="W1" s="123"/>
    </row>
    <row r="2" spans="1:23" ht="15" customHeight="1" x14ac:dyDescent="0.25">
      <c r="A2" s="199" t="s">
        <v>180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  <c r="T2" s="199"/>
      <c r="U2" s="199"/>
      <c r="V2" s="199"/>
    </row>
    <row r="3" spans="1:23" ht="82.5" customHeight="1" x14ac:dyDescent="0.25">
      <c r="A3" s="199"/>
      <c r="B3" s="199"/>
      <c r="C3" s="199"/>
      <c r="D3" s="199"/>
      <c r="E3" s="199"/>
      <c r="F3" s="199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/>
      <c r="T3" s="199"/>
      <c r="U3" s="199"/>
      <c r="V3" s="199"/>
    </row>
    <row r="4" spans="1:23" ht="15" hidden="1" customHeight="1" x14ac:dyDescent="0.25">
      <c r="A4" s="185" t="s">
        <v>115</v>
      </c>
      <c r="B4" s="185"/>
      <c r="C4" s="185"/>
      <c r="D4" s="185"/>
      <c r="E4" s="185"/>
      <c r="F4" s="185"/>
      <c r="G4" s="185"/>
      <c r="H4" s="185"/>
      <c r="I4" s="185"/>
      <c r="J4" s="185"/>
      <c r="K4" s="185"/>
      <c r="L4" s="185"/>
      <c r="M4" s="185"/>
      <c r="N4" s="185"/>
      <c r="O4" s="116"/>
      <c r="P4" s="116"/>
      <c r="Q4" s="116"/>
      <c r="R4" s="116"/>
      <c r="S4" s="116"/>
      <c r="T4" s="116"/>
      <c r="U4" s="116"/>
      <c r="V4" s="19"/>
    </row>
    <row r="5" spans="1:23" hidden="1" x14ac:dyDescent="0.25">
      <c r="A5" s="178" t="s">
        <v>5</v>
      </c>
      <c r="B5" s="180" t="s">
        <v>66</v>
      </c>
      <c r="C5" s="180" t="s">
        <v>67</v>
      </c>
      <c r="D5" s="178" t="s">
        <v>22</v>
      </c>
      <c r="E5" s="117"/>
      <c r="F5" s="117"/>
      <c r="G5" s="117"/>
      <c r="H5" s="117"/>
      <c r="I5" s="178" t="s">
        <v>23</v>
      </c>
      <c r="J5" s="179"/>
      <c r="K5" s="205" t="s">
        <v>24</v>
      </c>
      <c r="L5" s="206"/>
      <c r="M5" s="205" t="s">
        <v>25</v>
      </c>
      <c r="N5" s="206"/>
      <c r="O5" s="124"/>
      <c r="P5" s="124"/>
      <c r="Q5" s="124"/>
      <c r="R5" s="124"/>
      <c r="S5" s="124"/>
      <c r="T5" s="124"/>
      <c r="U5" s="47"/>
      <c r="V5" s="180" t="s">
        <v>26</v>
      </c>
    </row>
    <row r="6" spans="1:23" hidden="1" x14ac:dyDescent="0.25">
      <c r="A6" s="179"/>
      <c r="B6" s="181"/>
      <c r="C6" s="181"/>
      <c r="D6" s="179"/>
      <c r="E6" s="118"/>
      <c r="F6" s="118"/>
      <c r="G6" s="118"/>
      <c r="H6" s="118"/>
      <c r="I6" s="117" t="s">
        <v>27</v>
      </c>
      <c r="J6" s="117" t="s">
        <v>29</v>
      </c>
      <c r="K6" s="117" t="s">
        <v>27</v>
      </c>
      <c r="L6" s="117" t="s">
        <v>29</v>
      </c>
      <c r="M6" s="117" t="s">
        <v>27</v>
      </c>
      <c r="N6" s="117" t="s">
        <v>29</v>
      </c>
      <c r="O6" s="119"/>
      <c r="P6" s="119"/>
      <c r="Q6" s="119"/>
      <c r="R6" s="119"/>
      <c r="S6" s="119"/>
      <c r="T6" s="119"/>
      <c r="U6" s="119"/>
      <c r="V6" s="181"/>
    </row>
    <row r="7" spans="1:23" ht="31.5" hidden="1" x14ac:dyDescent="0.25">
      <c r="A7" s="35">
        <v>1</v>
      </c>
      <c r="B7" s="35">
        <v>241</v>
      </c>
      <c r="C7" s="35">
        <v>611</v>
      </c>
      <c r="D7" s="22" t="s">
        <v>73</v>
      </c>
      <c r="E7" s="22"/>
      <c r="F7" s="22"/>
      <c r="G7" s="22"/>
      <c r="H7" s="22"/>
      <c r="I7" s="17"/>
      <c r="J7" s="27">
        <v>9066792</v>
      </c>
      <c r="K7" s="17"/>
      <c r="L7" s="27">
        <v>9066792</v>
      </c>
      <c r="M7" s="17"/>
      <c r="N7" s="27">
        <v>9066792</v>
      </c>
      <c r="O7" s="125"/>
      <c r="P7" s="125"/>
      <c r="Q7" s="125"/>
      <c r="R7" s="125"/>
      <c r="S7" s="125"/>
      <c r="T7" s="125"/>
      <c r="U7" s="48"/>
    </row>
    <row r="8" spans="1:23" ht="25.5" hidden="1" x14ac:dyDescent="0.25">
      <c r="A8" s="186">
        <v>2</v>
      </c>
      <c r="B8" s="35">
        <v>241</v>
      </c>
      <c r="C8" s="35">
        <v>611</v>
      </c>
      <c r="D8" s="23" t="s">
        <v>74</v>
      </c>
      <c r="E8" s="23"/>
      <c r="F8" s="23"/>
      <c r="G8" s="23"/>
      <c r="H8" s="23"/>
      <c r="I8" s="17"/>
      <c r="J8" s="27">
        <v>5315016</v>
      </c>
      <c r="K8" s="17"/>
      <c r="L8" s="27">
        <v>5315016</v>
      </c>
      <c r="M8" s="17"/>
      <c r="N8" s="27">
        <v>5315016</v>
      </c>
      <c r="O8" s="125"/>
      <c r="P8" s="125"/>
      <c r="Q8" s="125"/>
      <c r="R8" s="125"/>
      <c r="S8" s="125"/>
      <c r="T8" s="125"/>
      <c r="U8" s="48"/>
    </row>
    <row r="9" spans="1:23" ht="51" hidden="1" x14ac:dyDescent="0.25">
      <c r="A9" s="187"/>
      <c r="B9" s="35">
        <v>241</v>
      </c>
      <c r="C9" s="35">
        <v>611</v>
      </c>
      <c r="D9" s="24" t="s">
        <v>75</v>
      </c>
      <c r="E9" s="24"/>
      <c r="F9" s="24"/>
      <c r="G9" s="24"/>
      <c r="H9" s="24"/>
      <c r="I9" s="17"/>
      <c r="J9" s="28">
        <v>3751776</v>
      </c>
      <c r="K9" s="17"/>
      <c r="L9" s="28">
        <v>3751776</v>
      </c>
      <c r="M9" s="17"/>
      <c r="N9" s="28">
        <v>3751776</v>
      </c>
      <c r="O9" s="125"/>
      <c r="P9" s="125"/>
      <c r="Q9" s="125"/>
      <c r="R9" s="125"/>
      <c r="S9" s="125"/>
      <c r="T9" s="125"/>
      <c r="U9" s="48"/>
    </row>
    <row r="10" spans="1:23" ht="31.5" hidden="1" x14ac:dyDescent="0.25">
      <c r="A10" s="35">
        <v>3</v>
      </c>
      <c r="B10" s="35">
        <v>241</v>
      </c>
      <c r="C10" s="35">
        <v>611</v>
      </c>
      <c r="D10" s="21" t="s">
        <v>76</v>
      </c>
      <c r="E10" s="21"/>
      <c r="F10" s="21"/>
      <c r="G10" s="21"/>
      <c r="H10" s="21"/>
      <c r="I10" s="17"/>
      <c r="J10" s="27">
        <v>0</v>
      </c>
      <c r="K10" s="17"/>
      <c r="L10" s="27">
        <v>0</v>
      </c>
      <c r="M10" s="17"/>
      <c r="N10" s="27">
        <v>0</v>
      </c>
      <c r="O10" s="125"/>
      <c r="P10" s="125"/>
      <c r="Q10" s="125"/>
      <c r="R10" s="125"/>
      <c r="S10" s="125"/>
      <c r="T10" s="125"/>
      <c r="U10" s="48"/>
    </row>
    <row r="11" spans="1:23" ht="31.5" hidden="1" x14ac:dyDescent="0.25">
      <c r="A11" s="186">
        <v>4</v>
      </c>
      <c r="B11" s="35">
        <v>241</v>
      </c>
      <c r="C11" s="35">
        <v>611</v>
      </c>
      <c r="D11" s="21" t="s">
        <v>77</v>
      </c>
      <c r="E11" s="21"/>
      <c r="F11" s="21"/>
      <c r="G11" s="21"/>
      <c r="H11" s="21"/>
      <c r="I11" s="17"/>
      <c r="J11" s="27">
        <v>2738171.18</v>
      </c>
      <c r="K11" s="17"/>
      <c r="L11" s="27">
        <v>2738171.18</v>
      </c>
      <c r="M11" s="17"/>
      <c r="N11" s="27">
        <v>2738171.18</v>
      </c>
      <c r="O11" s="125"/>
      <c r="P11" s="125"/>
      <c r="Q11" s="125"/>
      <c r="R11" s="125"/>
      <c r="S11" s="125"/>
      <c r="T11" s="125"/>
      <c r="U11" s="48"/>
    </row>
    <row r="12" spans="1:23" ht="25.5" hidden="1" x14ac:dyDescent="0.25">
      <c r="A12" s="188"/>
      <c r="B12" s="35">
        <v>241</v>
      </c>
      <c r="C12" s="35">
        <v>611</v>
      </c>
      <c r="D12" s="23" t="s">
        <v>74</v>
      </c>
      <c r="E12" s="23"/>
      <c r="F12" s="23"/>
      <c r="G12" s="23"/>
      <c r="H12" s="23"/>
      <c r="I12" s="17"/>
      <c r="J12" s="27">
        <v>1605134.83</v>
      </c>
      <c r="K12" s="17"/>
      <c r="L12" s="27">
        <v>1605134.83</v>
      </c>
      <c r="M12" s="17"/>
      <c r="N12" s="27">
        <v>1605134.83</v>
      </c>
      <c r="O12" s="125"/>
      <c r="P12" s="125"/>
      <c r="Q12" s="125"/>
      <c r="R12" s="125"/>
      <c r="S12" s="125"/>
      <c r="T12" s="125"/>
      <c r="U12" s="48"/>
    </row>
    <row r="13" spans="1:23" ht="38.25" hidden="1" x14ac:dyDescent="0.25">
      <c r="A13" s="187"/>
      <c r="B13" s="35">
        <v>241</v>
      </c>
      <c r="C13" s="35">
        <v>611</v>
      </c>
      <c r="D13" s="24" t="s">
        <v>78</v>
      </c>
      <c r="E13" s="24"/>
      <c r="F13" s="24"/>
      <c r="G13" s="24"/>
      <c r="H13" s="24"/>
      <c r="I13" s="17"/>
      <c r="J13" s="27">
        <v>1133036.3500000001</v>
      </c>
      <c r="K13" s="17"/>
      <c r="L13" s="27">
        <v>1133036.3500000001</v>
      </c>
      <c r="M13" s="17"/>
      <c r="N13" s="27">
        <v>1133036.3500000001</v>
      </c>
      <c r="O13" s="125"/>
      <c r="P13" s="125"/>
      <c r="Q13" s="125"/>
      <c r="R13" s="125"/>
      <c r="S13" s="125"/>
      <c r="T13" s="125"/>
      <c r="U13" s="48"/>
    </row>
    <row r="14" spans="1:23" ht="31.5" hidden="1" x14ac:dyDescent="0.25">
      <c r="A14" s="35">
        <v>5</v>
      </c>
      <c r="B14" s="35">
        <v>241</v>
      </c>
      <c r="C14" s="35">
        <v>611</v>
      </c>
      <c r="D14" s="21" t="s">
        <v>79</v>
      </c>
      <c r="E14" s="21"/>
      <c r="F14" s="21"/>
      <c r="G14" s="21"/>
      <c r="H14" s="21"/>
      <c r="I14" s="17"/>
      <c r="J14" s="27">
        <v>820116</v>
      </c>
      <c r="K14" s="17"/>
      <c r="L14" s="27">
        <v>820116</v>
      </c>
      <c r="M14" s="17"/>
      <c r="N14" s="27">
        <v>820116</v>
      </c>
      <c r="O14" s="125"/>
      <c r="P14" s="125"/>
      <c r="Q14" s="125"/>
      <c r="R14" s="125"/>
      <c r="S14" s="125"/>
      <c r="T14" s="125"/>
      <c r="U14" s="48"/>
    </row>
    <row r="15" spans="1:23" ht="15.75" hidden="1" x14ac:dyDescent="0.25">
      <c r="A15" s="186">
        <v>6</v>
      </c>
      <c r="B15" s="35">
        <v>241</v>
      </c>
      <c r="C15" s="35">
        <v>611</v>
      </c>
      <c r="D15" s="21" t="s">
        <v>80</v>
      </c>
      <c r="E15" s="21"/>
      <c r="F15" s="21"/>
      <c r="G15" s="21"/>
      <c r="H15" s="21"/>
      <c r="I15" s="17"/>
      <c r="J15" s="27">
        <v>95023</v>
      </c>
      <c r="K15" s="17"/>
      <c r="L15" s="27">
        <v>95023</v>
      </c>
      <c r="M15" s="17"/>
      <c r="N15" s="27">
        <v>95023</v>
      </c>
      <c r="O15" s="125"/>
      <c r="P15" s="125"/>
      <c r="Q15" s="125"/>
      <c r="R15" s="125"/>
      <c r="S15" s="125"/>
      <c r="T15" s="125"/>
      <c r="U15" s="48"/>
    </row>
    <row r="16" spans="1:23" ht="25.5" hidden="1" x14ac:dyDescent="0.25">
      <c r="A16" s="188"/>
      <c r="B16" s="35">
        <v>241</v>
      </c>
      <c r="C16" s="35">
        <v>611</v>
      </c>
      <c r="D16" s="23" t="s">
        <v>81</v>
      </c>
      <c r="E16" s="23"/>
      <c r="F16" s="23"/>
      <c r="G16" s="23"/>
      <c r="H16" s="23"/>
      <c r="I16" s="17"/>
      <c r="J16" s="29">
        <v>15576</v>
      </c>
      <c r="K16" s="17"/>
      <c r="L16" s="29">
        <v>15576</v>
      </c>
      <c r="M16" s="17"/>
      <c r="N16" s="29">
        <v>15576</v>
      </c>
      <c r="O16" s="126"/>
      <c r="P16" s="126"/>
      <c r="Q16" s="126"/>
      <c r="R16" s="126"/>
      <c r="S16" s="126"/>
      <c r="T16" s="126"/>
      <c r="U16" s="49"/>
    </row>
    <row r="17" spans="1:21" hidden="1" x14ac:dyDescent="0.25">
      <c r="A17" s="188"/>
      <c r="B17" s="35">
        <v>241</v>
      </c>
      <c r="C17" s="35">
        <v>611</v>
      </c>
      <c r="D17" s="23" t="s">
        <v>82</v>
      </c>
      <c r="E17" s="23"/>
      <c r="F17" s="23"/>
      <c r="G17" s="23"/>
      <c r="H17" s="23"/>
      <c r="I17" s="17"/>
      <c r="J17" s="29">
        <v>13087</v>
      </c>
      <c r="K17" s="17"/>
      <c r="L17" s="29">
        <v>13087</v>
      </c>
      <c r="M17" s="17"/>
      <c r="N17" s="29">
        <v>13087</v>
      </c>
      <c r="O17" s="126"/>
      <c r="P17" s="126"/>
      <c r="Q17" s="126"/>
      <c r="R17" s="126"/>
      <c r="S17" s="126"/>
      <c r="T17" s="126"/>
      <c r="U17" s="49"/>
    </row>
    <row r="18" spans="1:21" hidden="1" x14ac:dyDescent="0.25">
      <c r="A18" s="187"/>
      <c r="B18" s="35">
        <v>241</v>
      </c>
      <c r="C18" s="35">
        <v>611</v>
      </c>
      <c r="D18" s="23" t="s">
        <v>83</v>
      </c>
      <c r="E18" s="23"/>
      <c r="F18" s="23"/>
      <c r="G18" s="23"/>
      <c r="H18" s="23"/>
      <c r="I18" s="17"/>
      <c r="J18" s="30">
        <v>66360</v>
      </c>
      <c r="K18" s="17"/>
      <c r="L18" s="30">
        <v>66360</v>
      </c>
      <c r="M18" s="17"/>
      <c r="N18" s="30">
        <v>66360</v>
      </c>
      <c r="O18" s="126"/>
      <c r="P18" s="126"/>
      <c r="Q18" s="126"/>
      <c r="R18" s="126"/>
      <c r="S18" s="126"/>
      <c r="T18" s="126"/>
      <c r="U18" s="49"/>
    </row>
    <row r="19" spans="1:21" ht="31.5" hidden="1" x14ac:dyDescent="0.25">
      <c r="A19" s="35">
        <v>7</v>
      </c>
      <c r="B19" s="35">
        <v>241</v>
      </c>
      <c r="C19" s="35">
        <v>611</v>
      </c>
      <c r="D19" s="21" t="s">
        <v>84</v>
      </c>
      <c r="E19" s="21"/>
      <c r="F19" s="21"/>
      <c r="G19" s="21"/>
      <c r="H19" s="21"/>
      <c r="I19" s="17"/>
      <c r="J19" s="27">
        <v>0</v>
      </c>
      <c r="K19" s="17"/>
      <c r="L19" s="27">
        <v>0</v>
      </c>
      <c r="M19" s="17"/>
      <c r="N19" s="27">
        <v>0</v>
      </c>
      <c r="O19" s="125"/>
      <c r="P19" s="125"/>
      <c r="Q19" s="125"/>
      <c r="R19" s="125"/>
      <c r="S19" s="125"/>
      <c r="T19" s="125"/>
      <c r="U19" s="48"/>
    </row>
    <row r="20" spans="1:21" ht="31.5" hidden="1" x14ac:dyDescent="0.25">
      <c r="A20" s="186">
        <v>8</v>
      </c>
      <c r="B20" s="35">
        <v>241</v>
      </c>
      <c r="C20" s="35">
        <v>611</v>
      </c>
      <c r="D20" s="21" t="s">
        <v>85</v>
      </c>
      <c r="E20" s="21"/>
      <c r="F20" s="21"/>
      <c r="G20" s="21"/>
      <c r="H20" s="21"/>
      <c r="I20" s="17"/>
      <c r="J20" s="27">
        <v>440163</v>
      </c>
      <c r="K20" s="17"/>
      <c r="L20" s="27">
        <v>440163</v>
      </c>
      <c r="M20" s="17"/>
      <c r="N20" s="27">
        <v>440163</v>
      </c>
      <c r="O20" s="125"/>
      <c r="P20" s="125"/>
      <c r="Q20" s="125"/>
      <c r="R20" s="125"/>
      <c r="S20" s="125"/>
      <c r="T20" s="125"/>
      <c r="U20" s="48"/>
    </row>
    <row r="21" spans="1:21" ht="25.5" hidden="1" x14ac:dyDescent="0.25">
      <c r="A21" s="188"/>
      <c r="B21" s="35">
        <v>241</v>
      </c>
      <c r="C21" s="35">
        <v>611</v>
      </c>
      <c r="D21" s="23" t="s">
        <v>86</v>
      </c>
      <c r="E21" s="23"/>
      <c r="F21" s="23"/>
      <c r="G21" s="23"/>
      <c r="H21" s="23"/>
      <c r="I21" s="17"/>
      <c r="J21" s="29">
        <v>52814</v>
      </c>
      <c r="K21" s="17"/>
      <c r="L21" s="29">
        <v>52814</v>
      </c>
      <c r="M21" s="17"/>
      <c r="N21" s="29">
        <v>52814</v>
      </c>
      <c r="O21" s="126"/>
      <c r="P21" s="126"/>
      <c r="Q21" s="126"/>
      <c r="R21" s="126"/>
      <c r="S21" s="126"/>
      <c r="T21" s="126"/>
      <c r="U21" s="49"/>
    </row>
    <row r="22" spans="1:21" ht="25.5" hidden="1" x14ac:dyDescent="0.25">
      <c r="A22" s="188"/>
      <c r="B22" s="35">
        <v>241</v>
      </c>
      <c r="C22" s="35">
        <v>611</v>
      </c>
      <c r="D22" s="23" t="s">
        <v>87</v>
      </c>
      <c r="E22" s="23"/>
      <c r="F22" s="23"/>
      <c r="G22" s="23"/>
      <c r="H22" s="23"/>
      <c r="I22" s="17"/>
      <c r="J22" s="29">
        <v>380940</v>
      </c>
      <c r="K22" s="17"/>
      <c r="L22" s="29">
        <v>380940</v>
      </c>
      <c r="M22" s="17"/>
      <c r="N22" s="29">
        <v>380940</v>
      </c>
      <c r="O22" s="126"/>
      <c r="P22" s="126"/>
      <c r="Q22" s="126"/>
      <c r="R22" s="126"/>
      <c r="S22" s="126"/>
      <c r="T22" s="126"/>
      <c r="U22" s="49"/>
    </row>
    <row r="23" spans="1:21" hidden="1" x14ac:dyDescent="0.25">
      <c r="A23" s="188"/>
      <c r="B23" s="35">
        <v>241</v>
      </c>
      <c r="C23" s="35">
        <v>611</v>
      </c>
      <c r="D23" s="23" t="s">
        <v>88</v>
      </c>
      <c r="E23" s="23"/>
      <c r="F23" s="23"/>
      <c r="G23" s="23"/>
      <c r="H23" s="23"/>
      <c r="I23" s="17"/>
      <c r="J23" s="29">
        <v>3755</v>
      </c>
      <c r="K23" s="17"/>
      <c r="L23" s="29">
        <v>3755</v>
      </c>
      <c r="M23" s="17"/>
      <c r="N23" s="29">
        <v>3755</v>
      </c>
      <c r="O23" s="126"/>
      <c r="P23" s="126"/>
      <c r="Q23" s="126"/>
      <c r="R23" s="126"/>
      <c r="S23" s="126"/>
      <c r="T23" s="126"/>
      <c r="U23" s="49"/>
    </row>
    <row r="24" spans="1:21" ht="127.5" hidden="1" x14ac:dyDescent="0.25">
      <c r="A24" s="187"/>
      <c r="B24" s="35">
        <v>241</v>
      </c>
      <c r="C24" s="35">
        <v>611</v>
      </c>
      <c r="D24" s="24" t="s">
        <v>89</v>
      </c>
      <c r="E24" s="24"/>
      <c r="F24" s="24"/>
      <c r="G24" s="24"/>
      <c r="H24" s="24"/>
      <c r="I24" s="17"/>
      <c r="J24" s="31">
        <v>2654</v>
      </c>
      <c r="K24" s="17"/>
      <c r="L24" s="31">
        <v>2654</v>
      </c>
      <c r="M24" s="17"/>
      <c r="N24" s="31">
        <v>2654</v>
      </c>
      <c r="O24" s="127"/>
      <c r="P24" s="127"/>
      <c r="Q24" s="127"/>
      <c r="R24" s="127"/>
      <c r="S24" s="127"/>
      <c r="T24" s="127"/>
      <c r="U24" s="50"/>
    </row>
    <row r="25" spans="1:21" ht="31.5" hidden="1" x14ac:dyDescent="0.25">
      <c r="A25" s="35">
        <v>9</v>
      </c>
      <c r="B25" s="35">
        <v>241</v>
      </c>
      <c r="C25" s="35">
        <v>611</v>
      </c>
      <c r="D25" s="21" t="s">
        <v>90</v>
      </c>
      <c r="E25" s="21"/>
      <c r="F25" s="21"/>
      <c r="G25" s="21"/>
      <c r="H25" s="21"/>
      <c r="I25" s="17"/>
      <c r="J25" s="27">
        <v>0</v>
      </c>
      <c r="K25" s="17"/>
      <c r="L25" s="27">
        <v>0</v>
      </c>
      <c r="M25" s="17"/>
      <c r="N25" s="27">
        <v>0</v>
      </c>
      <c r="O25" s="125"/>
      <c r="P25" s="125"/>
      <c r="Q25" s="125"/>
      <c r="R25" s="125"/>
      <c r="S25" s="125"/>
      <c r="T25" s="125"/>
      <c r="U25" s="48"/>
    </row>
    <row r="26" spans="1:21" ht="47.25" hidden="1" x14ac:dyDescent="0.25">
      <c r="A26" s="186">
        <v>10</v>
      </c>
      <c r="B26" s="35">
        <v>241</v>
      </c>
      <c r="C26" s="35">
        <v>611</v>
      </c>
      <c r="D26" s="22" t="s">
        <v>91</v>
      </c>
      <c r="E26" s="22"/>
      <c r="F26" s="22"/>
      <c r="G26" s="22"/>
      <c r="H26" s="22"/>
      <c r="I26" s="17"/>
      <c r="J26" s="32">
        <v>98000</v>
      </c>
      <c r="K26" s="17"/>
      <c r="L26" s="32">
        <v>98000</v>
      </c>
      <c r="M26" s="17"/>
      <c r="N26" s="32">
        <v>98000</v>
      </c>
      <c r="O26" s="125"/>
      <c r="P26" s="125"/>
      <c r="Q26" s="125"/>
      <c r="R26" s="125"/>
      <c r="S26" s="125"/>
      <c r="T26" s="125"/>
      <c r="U26" s="48"/>
    </row>
    <row r="27" spans="1:21" ht="94.5" hidden="1" x14ac:dyDescent="0.25">
      <c r="A27" s="188"/>
      <c r="B27" s="35">
        <v>241</v>
      </c>
      <c r="C27" s="35">
        <v>611</v>
      </c>
      <c r="D27" s="21" t="s">
        <v>92</v>
      </c>
      <c r="E27" s="21"/>
      <c r="F27" s="21"/>
      <c r="G27" s="21"/>
      <c r="H27" s="21"/>
      <c r="I27" s="17"/>
      <c r="J27" s="27">
        <v>98000</v>
      </c>
      <c r="K27" s="17"/>
      <c r="L27" s="27">
        <v>98000</v>
      </c>
      <c r="M27" s="17"/>
      <c r="N27" s="27">
        <v>98000</v>
      </c>
      <c r="O27" s="125"/>
      <c r="P27" s="125"/>
      <c r="Q27" s="125"/>
      <c r="R27" s="125"/>
      <c r="S27" s="125"/>
      <c r="T27" s="125"/>
      <c r="U27" s="48"/>
    </row>
    <row r="28" spans="1:21" ht="38.25" hidden="1" x14ac:dyDescent="0.25">
      <c r="A28" s="188"/>
      <c r="B28" s="35">
        <v>241</v>
      </c>
      <c r="C28" s="35">
        <v>611</v>
      </c>
      <c r="D28" s="25" t="s">
        <v>93</v>
      </c>
      <c r="E28" s="25"/>
      <c r="F28" s="25"/>
      <c r="G28" s="25"/>
      <c r="H28" s="25"/>
      <c r="I28" s="17"/>
      <c r="J28" s="29">
        <v>50000</v>
      </c>
      <c r="K28" s="17"/>
      <c r="L28" s="29">
        <v>50000</v>
      </c>
      <c r="M28" s="17"/>
      <c r="N28" s="29">
        <v>50000</v>
      </c>
      <c r="O28" s="126"/>
      <c r="P28" s="126"/>
      <c r="Q28" s="126"/>
      <c r="R28" s="126"/>
      <c r="S28" s="126"/>
      <c r="T28" s="126"/>
      <c r="U28" s="49"/>
    </row>
    <row r="29" spans="1:21" ht="25.5" hidden="1" x14ac:dyDescent="0.25">
      <c r="A29" s="187"/>
      <c r="B29" s="35">
        <v>241</v>
      </c>
      <c r="C29" s="35">
        <v>611</v>
      </c>
      <c r="D29" s="26" t="s">
        <v>94</v>
      </c>
      <c r="E29" s="26"/>
      <c r="F29" s="26"/>
      <c r="G29" s="26"/>
      <c r="H29" s="26"/>
      <c r="I29" s="17"/>
      <c r="J29" s="30">
        <v>48000</v>
      </c>
      <c r="K29" s="17"/>
      <c r="L29" s="30">
        <v>48000</v>
      </c>
      <c r="M29" s="17"/>
      <c r="N29" s="30">
        <v>48000</v>
      </c>
      <c r="O29" s="126"/>
      <c r="P29" s="126"/>
      <c r="Q29" s="126"/>
      <c r="R29" s="126"/>
      <c r="S29" s="126"/>
      <c r="T29" s="126"/>
      <c r="U29" s="49"/>
    </row>
    <row r="30" spans="1:21" ht="31.5" hidden="1" x14ac:dyDescent="0.25">
      <c r="A30" s="186">
        <v>11</v>
      </c>
      <c r="B30" s="35">
        <v>241</v>
      </c>
      <c r="C30" s="35">
        <v>611</v>
      </c>
      <c r="D30" s="21" t="s">
        <v>95</v>
      </c>
      <c r="E30" s="21"/>
      <c r="F30" s="21"/>
      <c r="G30" s="21"/>
      <c r="H30" s="21"/>
      <c r="I30" s="17"/>
      <c r="J30" s="27">
        <v>186930</v>
      </c>
      <c r="K30" s="17"/>
      <c r="L30" s="27">
        <v>186930</v>
      </c>
      <c r="M30" s="17"/>
      <c r="N30" s="27">
        <v>186930</v>
      </c>
      <c r="O30" s="125"/>
      <c r="P30" s="125"/>
      <c r="Q30" s="125"/>
      <c r="R30" s="125"/>
      <c r="S30" s="125"/>
      <c r="T30" s="125"/>
      <c r="U30" s="48"/>
    </row>
    <row r="31" spans="1:21" ht="47.25" hidden="1" x14ac:dyDescent="0.25">
      <c r="A31" s="188"/>
      <c r="B31" s="35">
        <v>241</v>
      </c>
      <c r="C31" s="35">
        <v>611</v>
      </c>
      <c r="D31" s="21" t="s">
        <v>96</v>
      </c>
      <c r="E31" s="21"/>
      <c r="F31" s="21"/>
      <c r="G31" s="21"/>
      <c r="H31" s="21"/>
      <c r="I31" s="17"/>
      <c r="J31" s="27">
        <v>186930</v>
      </c>
      <c r="K31" s="17"/>
      <c r="L31" s="27">
        <v>186930</v>
      </c>
      <c r="M31" s="17"/>
      <c r="N31" s="27">
        <v>186930</v>
      </c>
      <c r="O31" s="125"/>
      <c r="P31" s="125"/>
      <c r="Q31" s="125"/>
      <c r="R31" s="125"/>
      <c r="S31" s="125"/>
      <c r="T31" s="125"/>
      <c r="U31" s="48"/>
    </row>
    <row r="32" spans="1:21" ht="25.5" hidden="1" x14ac:dyDescent="0.25">
      <c r="A32" s="188"/>
      <c r="B32" s="35">
        <v>241</v>
      </c>
      <c r="C32" s="35">
        <v>611</v>
      </c>
      <c r="D32" s="23" t="s">
        <v>97</v>
      </c>
      <c r="E32" s="23"/>
      <c r="F32" s="23"/>
      <c r="G32" s="23"/>
      <c r="H32" s="23"/>
      <c r="I32" s="17"/>
      <c r="J32" s="33">
        <v>73080</v>
      </c>
      <c r="K32" s="17"/>
      <c r="L32" s="33">
        <v>73080</v>
      </c>
      <c r="M32" s="17"/>
      <c r="N32" s="33">
        <v>73080</v>
      </c>
      <c r="O32" s="128"/>
      <c r="P32" s="128"/>
      <c r="Q32" s="128"/>
      <c r="R32" s="128"/>
      <c r="S32" s="128"/>
      <c r="T32" s="128"/>
      <c r="U32" s="51"/>
    </row>
    <row r="33" spans="1:22" ht="38.25" hidden="1" x14ac:dyDescent="0.25">
      <c r="A33" s="188"/>
      <c r="B33" s="35">
        <v>241</v>
      </c>
      <c r="C33" s="35">
        <v>611</v>
      </c>
      <c r="D33" s="23" t="s">
        <v>98</v>
      </c>
      <c r="E33" s="23"/>
      <c r="F33" s="23"/>
      <c r="G33" s="23"/>
      <c r="H33" s="23"/>
      <c r="I33" s="17"/>
      <c r="J33" s="33">
        <v>13850</v>
      </c>
      <c r="K33" s="17"/>
      <c r="L33" s="33">
        <v>13850</v>
      </c>
      <c r="M33" s="17"/>
      <c r="N33" s="33">
        <v>13850</v>
      </c>
      <c r="O33" s="128"/>
      <c r="P33" s="128"/>
      <c r="Q33" s="128"/>
      <c r="R33" s="128"/>
      <c r="S33" s="128"/>
      <c r="T33" s="128"/>
      <c r="U33" s="51"/>
    </row>
    <row r="34" spans="1:22" ht="38.25" hidden="1" x14ac:dyDescent="0.25">
      <c r="A34" s="187"/>
      <c r="B34" s="35">
        <v>241</v>
      </c>
      <c r="C34" s="35">
        <v>611</v>
      </c>
      <c r="D34" s="23" t="s">
        <v>99</v>
      </c>
      <c r="E34" s="23"/>
      <c r="F34" s="23"/>
      <c r="G34" s="23"/>
      <c r="H34" s="23"/>
      <c r="I34" s="17"/>
      <c r="J34" s="33">
        <v>100000</v>
      </c>
      <c r="K34" s="17"/>
      <c r="L34" s="33">
        <v>100000</v>
      </c>
      <c r="M34" s="17"/>
      <c r="N34" s="33">
        <v>100000</v>
      </c>
      <c r="O34" s="128"/>
      <c r="P34" s="128"/>
      <c r="Q34" s="128"/>
      <c r="R34" s="128"/>
      <c r="S34" s="128"/>
      <c r="T34" s="128"/>
      <c r="U34" s="51"/>
    </row>
    <row r="35" spans="1:22" ht="31.5" hidden="1" x14ac:dyDescent="0.25">
      <c r="A35" s="35">
        <v>12</v>
      </c>
      <c r="B35" s="35">
        <v>241</v>
      </c>
      <c r="C35" s="35">
        <v>611</v>
      </c>
      <c r="D35" s="21" t="s">
        <v>100</v>
      </c>
      <c r="E35" s="21"/>
      <c r="F35" s="21"/>
      <c r="G35" s="21"/>
      <c r="H35" s="21"/>
      <c r="I35" s="17"/>
      <c r="J35" s="27">
        <v>674927.04</v>
      </c>
      <c r="K35" s="17"/>
      <c r="L35" s="27">
        <v>674927.04</v>
      </c>
      <c r="M35" s="17"/>
      <c r="N35" s="27">
        <v>674927.04</v>
      </c>
      <c r="O35" s="125"/>
      <c r="P35" s="125"/>
      <c r="Q35" s="125"/>
      <c r="R35" s="125"/>
      <c r="S35" s="125"/>
      <c r="T35" s="125"/>
      <c r="U35" s="48"/>
    </row>
    <row r="36" spans="1:22" ht="78.75" hidden="1" x14ac:dyDescent="0.25">
      <c r="A36" s="186">
        <v>13</v>
      </c>
      <c r="B36" s="35">
        <v>241</v>
      </c>
      <c r="C36" s="35">
        <v>611</v>
      </c>
      <c r="D36" s="21" t="s">
        <v>101</v>
      </c>
      <c r="E36" s="21"/>
      <c r="F36" s="21"/>
      <c r="G36" s="21"/>
      <c r="H36" s="21"/>
      <c r="I36" s="17"/>
      <c r="J36" s="27">
        <v>674927.04</v>
      </c>
      <c r="K36" s="17"/>
      <c r="L36" s="27">
        <v>674927.04</v>
      </c>
      <c r="M36" s="17"/>
      <c r="N36" s="27">
        <v>674927.04</v>
      </c>
      <c r="O36" s="125"/>
      <c r="P36" s="125"/>
      <c r="Q36" s="125"/>
      <c r="R36" s="125"/>
      <c r="S36" s="125"/>
      <c r="T36" s="125"/>
      <c r="U36" s="48"/>
    </row>
    <row r="37" spans="1:22" hidden="1" x14ac:dyDescent="0.25">
      <c r="A37" s="188"/>
      <c r="B37" s="35">
        <v>241</v>
      </c>
      <c r="C37" s="35">
        <v>611</v>
      </c>
      <c r="D37" s="23" t="s">
        <v>102</v>
      </c>
      <c r="E37" s="23"/>
      <c r="F37" s="23"/>
      <c r="G37" s="23"/>
      <c r="H37" s="23"/>
      <c r="I37" s="17"/>
      <c r="J37" s="33">
        <v>9936.56</v>
      </c>
      <c r="K37" s="17"/>
      <c r="L37" s="33">
        <v>9936.56</v>
      </c>
      <c r="M37" s="17"/>
      <c r="N37" s="33">
        <v>9936.56</v>
      </c>
      <c r="O37" s="128"/>
      <c r="P37" s="128"/>
      <c r="Q37" s="128"/>
      <c r="R37" s="128"/>
      <c r="S37" s="128"/>
      <c r="T37" s="128"/>
      <c r="U37" s="51"/>
    </row>
    <row r="38" spans="1:22" hidden="1" x14ac:dyDescent="0.25">
      <c r="A38" s="187"/>
      <c r="B38" s="35">
        <v>241</v>
      </c>
      <c r="C38" s="35">
        <v>611</v>
      </c>
      <c r="D38" s="23" t="s">
        <v>103</v>
      </c>
      <c r="E38" s="23"/>
      <c r="F38" s="23"/>
      <c r="G38" s="23"/>
      <c r="H38" s="23"/>
      <c r="I38" s="17"/>
      <c r="J38" s="33">
        <v>664990.48</v>
      </c>
      <c r="K38" s="17"/>
      <c r="L38" s="33">
        <v>664990.48</v>
      </c>
      <c r="M38" s="17"/>
      <c r="N38" s="33">
        <v>664990.48</v>
      </c>
      <c r="O38" s="128"/>
      <c r="P38" s="128"/>
      <c r="Q38" s="128"/>
      <c r="R38" s="128"/>
      <c r="S38" s="128"/>
      <c r="T38" s="128"/>
      <c r="U38" s="51"/>
    </row>
    <row r="39" spans="1:22" ht="31.5" hidden="1" x14ac:dyDescent="0.25">
      <c r="A39" s="35">
        <v>14</v>
      </c>
      <c r="B39" s="35">
        <v>241</v>
      </c>
      <c r="C39" s="35">
        <v>611</v>
      </c>
      <c r="D39" s="21" t="s">
        <v>104</v>
      </c>
      <c r="E39" s="21"/>
      <c r="F39" s="21"/>
      <c r="G39" s="21"/>
      <c r="H39" s="21"/>
      <c r="I39" s="17"/>
      <c r="J39" s="27">
        <v>171884</v>
      </c>
      <c r="K39" s="17"/>
      <c r="L39" s="27">
        <v>171884</v>
      </c>
      <c r="M39" s="17"/>
      <c r="N39" s="27">
        <v>171884</v>
      </c>
      <c r="O39" s="125"/>
      <c r="P39" s="125"/>
      <c r="Q39" s="125"/>
      <c r="R39" s="125"/>
      <c r="S39" s="125"/>
      <c r="T39" s="125"/>
      <c r="U39" s="48"/>
    </row>
    <row r="40" spans="1:22" ht="110.25" hidden="1" x14ac:dyDescent="0.25">
      <c r="A40" s="186">
        <v>15</v>
      </c>
      <c r="B40" s="35">
        <v>241</v>
      </c>
      <c r="C40" s="35">
        <v>611</v>
      </c>
      <c r="D40" s="21" t="s">
        <v>105</v>
      </c>
      <c r="E40" s="21"/>
      <c r="F40" s="21"/>
      <c r="G40" s="21"/>
      <c r="H40" s="21"/>
      <c r="I40" s="17"/>
      <c r="J40" s="27">
        <v>50000</v>
      </c>
      <c r="K40" s="17"/>
      <c r="L40" s="27">
        <v>50000</v>
      </c>
      <c r="M40" s="17"/>
      <c r="N40" s="27">
        <v>50000</v>
      </c>
      <c r="O40" s="125"/>
      <c r="P40" s="125"/>
      <c r="Q40" s="125"/>
      <c r="R40" s="125"/>
      <c r="S40" s="125"/>
      <c r="T40" s="125"/>
      <c r="U40" s="48"/>
    </row>
    <row r="41" spans="1:22" ht="31.5" hidden="1" x14ac:dyDescent="0.25">
      <c r="A41" s="187">
        <v>35</v>
      </c>
      <c r="B41" s="35">
        <v>241</v>
      </c>
      <c r="C41" s="35">
        <v>611</v>
      </c>
      <c r="D41" s="21" t="s">
        <v>106</v>
      </c>
      <c r="E41" s="21"/>
      <c r="F41" s="21"/>
      <c r="G41" s="21"/>
      <c r="H41" s="21"/>
      <c r="I41" s="17"/>
      <c r="J41" s="27">
        <v>50000</v>
      </c>
      <c r="K41" s="17"/>
      <c r="L41" s="27">
        <v>50000</v>
      </c>
      <c r="M41" s="17"/>
      <c r="N41" s="27">
        <v>50000</v>
      </c>
      <c r="O41" s="125"/>
      <c r="P41" s="125"/>
      <c r="Q41" s="125"/>
      <c r="R41" s="125"/>
      <c r="S41" s="125"/>
      <c r="T41" s="125"/>
      <c r="U41" s="48"/>
    </row>
    <row r="42" spans="1:22" ht="47.25" hidden="1" x14ac:dyDescent="0.25">
      <c r="A42" s="186">
        <v>16</v>
      </c>
      <c r="B42" s="35">
        <v>241</v>
      </c>
      <c r="C42" s="35">
        <v>611</v>
      </c>
      <c r="D42" s="22" t="s">
        <v>107</v>
      </c>
      <c r="E42" s="22"/>
      <c r="F42" s="22"/>
      <c r="G42" s="22"/>
      <c r="H42" s="22"/>
      <c r="I42" s="17"/>
      <c r="J42" s="32">
        <v>121884</v>
      </c>
      <c r="K42" s="17"/>
      <c r="L42" s="32">
        <v>121884</v>
      </c>
      <c r="M42" s="17"/>
      <c r="N42" s="32">
        <v>121884</v>
      </c>
      <c r="O42" s="125"/>
      <c r="P42" s="125"/>
      <c r="Q42" s="125"/>
      <c r="R42" s="125"/>
      <c r="S42" s="125"/>
      <c r="T42" s="125"/>
      <c r="U42" s="48"/>
    </row>
    <row r="43" spans="1:22" ht="31.5" hidden="1" x14ac:dyDescent="0.25">
      <c r="A43" s="188"/>
      <c r="B43" s="35">
        <v>241</v>
      </c>
      <c r="C43" s="35">
        <v>611</v>
      </c>
      <c r="D43" s="21" t="s">
        <v>108</v>
      </c>
      <c r="E43" s="21"/>
      <c r="F43" s="21"/>
      <c r="G43" s="21"/>
      <c r="H43" s="21"/>
      <c r="I43" s="17"/>
      <c r="J43" s="34">
        <v>89984</v>
      </c>
      <c r="K43" s="17"/>
      <c r="L43" s="34">
        <v>89984</v>
      </c>
      <c r="M43" s="17"/>
      <c r="N43" s="34">
        <v>89984</v>
      </c>
      <c r="O43" s="129"/>
      <c r="P43" s="129"/>
      <c r="Q43" s="129"/>
      <c r="R43" s="129"/>
      <c r="S43" s="129"/>
      <c r="T43" s="129"/>
      <c r="U43" s="52"/>
    </row>
    <row r="44" spans="1:22" ht="31.5" hidden="1" x14ac:dyDescent="0.25">
      <c r="A44" s="188"/>
      <c r="B44" s="35">
        <v>241</v>
      </c>
      <c r="C44" s="35">
        <v>611</v>
      </c>
      <c r="D44" s="21" t="s">
        <v>109</v>
      </c>
      <c r="E44" s="21"/>
      <c r="F44" s="21"/>
      <c r="G44" s="21"/>
      <c r="H44" s="21"/>
      <c r="I44" s="17"/>
      <c r="J44" s="27">
        <v>31900</v>
      </c>
      <c r="K44" s="17"/>
      <c r="L44" s="27">
        <v>31900</v>
      </c>
      <c r="M44" s="17"/>
      <c r="N44" s="27">
        <v>31900</v>
      </c>
      <c r="O44" s="125"/>
      <c r="P44" s="125"/>
      <c r="Q44" s="125"/>
      <c r="R44" s="125"/>
      <c r="S44" s="125"/>
      <c r="T44" s="125"/>
      <c r="U44" s="48"/>
    </row>
    <row r="45" spans="1:22" ht="25.5" hidden="1" x14ac:dyDescent="0.25">
      <c r="A45" s="187"/>
      <c r="B45" s="35">
        <v>241</v>
      </c>
      <c r="C45" s="35">
        <v>611</v>
      </c>
      <c r="D45" s="23" t="s">
        <v>110</v>
      </c>
      <c r="E45" s="23"/>
      <c r="F45" s="23"/>
      <c r="G45" s="23"/>
      <c r="H45" s="23"/>
      <c r="I45" s="17"/>
      <c r="J45" s="33">
        <v>31900</v>
      </c>
      <c r="K45" s="17"/>
      <c r="L45" s="33">
        <v>31900</v>
      </c>
      <c r="M45" s="17"/>
      <c r="N45" s="33">
        <v>31900</v>
      </c>
      <c r="O45" s="128"/>
      <c r="P45" s="128"/>
      <c r="Q45" s="128"/>
      <c r="R45" s="128"/>
      <c r="S45" s="128"/>
      <c r="T45" s="128"/>
      <c r="U45" s="51"/>
    </row>
    <row r="46" spans="1:22" hidden="1" x14ac:dyDescent="0.25">
      <c r="A46" s="182" t="s">
        <v>64</v>
      </c>
      <c r="B46" s="183"/>
      <c r="C46" s="183"/>
      <c r="D46" s="184"/>
      <c r="E46" s="120"/>
      <c r="F46" s="120"/>
      <c r="G46" s="120"/>
      <c r="H46" s="120"/>
      <c r="I46" s="11" t="s">
        <v>65</v>
      </c>
      <c r="J46" s="37">
        <v>13471890.220000001</v>
      </c>
      <c r="K46" s="11" t="s">
        <v>65</v>
      </c>
      <c r="L46" s="37">
        <v>13471890.220000001</v>
      </c>
      <c r="M46" s="11" t="s">
        <v>65</v>
      </c>
      <c r="N46" s="37">
        <v>13471890.220000001</v>
      </c>
      <c r="O46" s="130"/>
      <c r="P46" s="130"/>
      <c r="Q46" s="130"/>
      <c r="R46" s="130"/>
      <c r="S46" s="130"/>
      <c r="T46" s="130"/>
      <c r="U46" s="53"/>
    </row>
    <row r="47" spans="1:22" ht="15" customHeight="1" x14ac:dyDescent="0.25">
      <c r="A47" s="200" t="s">
        <v>119</v>
      </c>
      <c r="B47" s="201"/>
      <c r="C47" s="201"/>
      <c r="D47" s="201"/>
      <c r="E47" s="201"/>
      <c r="F47" s="201"/>
      <c r="G47" s="201"/>
      <c r="H47" s="201"/>
      <c r="I47" s="201"/>
      <c r="J47" s="201"/>
      <c r="K47" s="201"/>
      <c r="L47" s="201"/>
      <c r="M47" s="201"/>
      <c r="N47" s="201"/>
      <c r="O47" s="201"/>
      <c r="P47" s="201"/>
      <c r="Q47" s="201"/>
      <c r="R47" s="201"/>
      <c r="S47" s="201"/>
      <c r="T47" s="201"/>
      <c r="U47" s="201"/>
      <c r="V47" s="201"/>
    </row>
    <row r="48" spans="1:22" ht="15" customHeight="1" x14ac:dyDescent="0.25">
      <c r="A48" s="178" t="s">
        <v>5</v>
      </c>
      <c r="B48" s="180" t="s">
        <v>66</v>
      </c>
      <c r="C48" s="180" t="s">
        <v>67</v>
      </c>
      <c r="D48" s="178" t="s">
        <v>175</v>
      </c>
      <c r="E48" s="180" t="s">
        <v>182</v>
      </c>
      <c r="F48" s="180" t="s">
        <v>162</v>
      </c>
      <c r="G48" s="180" t="s">
        <v>192</v>
      </c>
      <c r="H48" s="180" t="s">
        <v>157</v>
      </c>
      <c r="I48" s="178" t="s">
        <v>23</v>
      </c>
      <c r="J48" s="179"/>
      <c r="K48" s="205" t="s">
        <v>24</v>
      </c>
      <c r="L48" s="206"/>
      <c r="M48" s="205" t="s">
        <v>25</v>
      </c>
      <c r="N48" s="206"/>
      <c r="O48" s="205" t="s">
        <v>135</v>
      </c>
      <c r="P48" s="206"/>
      <c r="Q48" s="205" t="s">
        <v>136</v>
      </c>
      <c r="R48" s="206"/>
      <c r="S48" s="205" t="s">
        <v>137</v>
      </c>
      <c r="T48" s="206"/>
      <c r="U48" s="180" t="s">
        <v>164</v>
      </c>
      <c r="V48" s="180" t="s">
        <v>26</v>
      </c>
    </row>
    <row r="49" spans="1:22" ht="54.75" customHeight="1" x14ac:dyDescent="0.25">
      <c r="A49" s="179"/>
      <c r="B49" s="181"/>
      <c r="C49" s="181"/>
      <c r="D49" s="179"/>
      <c r="E49" s="181"/>
      <c r="F49" s="181"/>
      <c r="G49" s="181"/>
      <c r="H49" s="181"/>
      <c r="I49" s="117" t="s">
        <v>27</v>
      </c>
      <c r="J49" s="117" t="s">
        <v>158</v>
      </c>
      <c r="K49" s="117" t="s">
        <v>27</v>
      </c>
      <c r="L49" s="117" t="s">
        <v>158</v>
      </c>
      <c r="M49" s="117" t="s">
        <v>27</v>
      </c>
      <c r="N49" s="117" t="s">
        <v>158</v>
      </c>
      <c r="O49" s="117" t="s">
        <v>27</v>
      </c>
      <c r="P49" s="117" t="s">
        <v>158</v>
      </c>
      <c r="Q49" s="117" t="s">
        <v>27</v>
      </c>
      <c r="R49" s="117" t="s">
        <v>158</v>
      </c>
      <c r="S49" s="117" t="s">
        <v>27</v>
      </c>
      <c r="T49" s="117" t="s">
        <v>158</v>
      </c>
      <c r="U49" s="181"/>
      <c r="V49" s="181"/>
    </row>
    <row r="50" spans="1:22" s="59" customFormat="1" ht="57" x14ac:dyDescent="0.25">
      <c r="A50" s="54" t="s">
        <v>144</v>
      </c>
      <c r="B50" s="54">
        <v>241</v>
      </c>
      <c r="C50" s="54">
        <v>612</v>
      </c>
      <c r="D50" s="6" t="s">
        <v>211</v>
      </c>
      <c r="E50" s="55">
        <f>F50+G50</f>
        <v>2686</v>
      </c>
      <c r="F50" s="55">
        <f>F51+F52</f>
        <v>522</v>
      </c>
      <c r="G50" s="55">
        <f>G51+G52</f>
        <v>2164</v>
      </c>
      <c r="H50" s="202" t="s">
        <v>206</v>
      </c>
      <c r="I50" s="56" t="s">
        <v>130</v>
      </c>
      <c r="J50" s="56" t="s">
        <v>130</v>
      </c>
      <c r="K50" s="56" t="s">
        <v>130</v>
      </c>
      <c r="L50" s="56" t="s">
        <v>130</v>
      </c>
      <c r="M50" s="57" t="s">
        <v>130</v>
      </c>
      <c r="N50" s="57" t="s">
        <v>130</v>
      </c>
      <c r="O50" s="57" t="s">
        <v>130</v>
      </c>
      <c r="P50" s="57" t="s">
        <v>130</v>
      </c>
      <c r="Q50" s="57" t="s">
        <v>130</v>
      </c>
      <c r="R50" s="57" t="s">
        <v>130</v>
      </c>
      <c r="S50" s="57" t="s">
        <v>130</v>
      </c>
      <c r="T50" s="57" t="s">
        <v>130</v>
      </c>
      <c r="U50" s="95">
        <f>U51+U52</f>
        <v>692480</v>
      </c>
      <c r="V50" s="58"/>
    </row>
    <row r="51" spans="1:22" s="86" customFormat="1" x14ac:dyDescent="0.25">
      <c r="A51" s="78" t="s">
        <v>141</v>
      </c>
      <c r="B51" s="78"/>
      <c r="C51" s="78"/>
      <c r="D51" s="79" t="s">
        <v>159</v>
      </c>
      <c r="E51" s="80">
        <f t="shared" ref="E51:E58" si="0">F51+G51</f>
        <v>1422</v>
      </c>
      <c r="F51" s="80">
        <v>379</v>
      </c>
      <c r="G51" s="80">
        <f>688+355</f>
        <v>1043</v>
      </c>
      <c r="H51" s="203"/>
      <c r="I51" s="90">
        <v>174</v>
      </c>
      <c r="J51" s="92">
        <f>320*174</f>
        <v>55680</v>
      </c>
      <c r="K51" s="90">
        <v>302</v>
      </c>
      <c r="L51" s="92">
        <f>320*K51</f>
        <v>96640</v>
      </c>
      <c r="M51" s="131">
        <f>576-9</f>
        <v>567</v>
      </c>
      <c r="N51" s="132">
        <f>567*320</f>
        <v>181440</v>
      </c>
      <c r="O51" s="82" t="s">
        <v>130</v>
      </c>
      <c r="P51" s="82" t="s">
        <v>130</v>
      </c>
      <c r="Q51" s="82" t="s">
        <v>130</v>
      </c>
      <c r="R51" s="82" t="s">
        <v>130</v>
      </c>
      <c r="S51" s="82" t="s">
        <v>130</v>
      </c>
      <c r="T51" s="82" t="s">
        <v>130</v>
      </c>
      <c r="U51" s="88">
        <f>L51+J51+N51</f>
        <v>333760</v>
      </c>
      <c r="V51" s="83"/>
    </row>
    <row r="52" spans="1:22" s="86" customFormat="1" x14ac:dyDescent="0.25">
      <c r="A52" s="78" t="s">
        <v>142</v>
      </c>
      <c r="B52" s="78"/>
      <c r="C52" s="78"/>
      <c r="D52" s="79" t="s">
        <v>160</v>
      </c>
      <c r="E52" s="80">
        <f t="shared" si="0"/>
        <v>1264</v>
      </c>
      <c r="F52" s="80">
        <v>143</v>
      </c>
      <c r="G52" s="80">
        <f>280+280+280+281</f>
        <v>1121</v>
      </c>
      <c r="H52" s="204"/>
      <c r="I52" s="81" t="s">
        <v>130</v>
      </c>
      <c r="J52" s="81" t="s">
        <v>130</v>
      </c>
      <c r="K52" s="81" t="s">
        <v>130</v>
      </c>
      <c r="L52" s="81" t="s">
        <v>130</v>
      </c>
      <c r="M52" s="82" t="s">
        <v>130</v>
      </c>
      <c r="N52" s="82" t="s">
        <v>130</v>
      </c>
      <c r="O52" s="82">
        <v>321</v>
      </c>
      <c r="P52" s="132">
        <f>O52*320</f>
        <v>102720</v>
      </c>
      <c r="Q52" s="82">
        <v>400</v>
      </c>
      <c r="R52" s="132">
        <f>Q52*320</f>
        <v>128000</v>
      </c>
      <c r="S52" s="82">
        <v>400</v>
      </c>
      <c r="T52" s="82">
        <f>S52*320</f>
        <v>128000</v>
      </c>
      <c r="U52" s="88">
        <f>P52+R52+T52</f>
        <v>358720</v>
      </c>
      <c r="V52" s="83"/>
    </row>
    <row r="53" spans="1:22" s="86" customFormat="1" ht="42.75" x14ac:dyDescent="0.25">
      <c r="A53" s="54" t="s">
        <v>143</v>
      </c>
      <c r="B53" s="54">
        <v>241</v>
      </c>
      <c r="C53" s="54">
        <v>612</v>
      </c>
      <c r="D53" s="6" t="s">
        <v>155</v>
      </c>
      <c r="E53" s="55">
        <v>1643</v>
      </c>
      <c r="F53" s="55">
        <v>114</v>
      </c>
      <c r="G53" s="55">
        <f>G54+G55</f>
        <v>408</v>
      </c>
      <c r="H53" s="202">
        <v>260</v>
      </c>
      <c r="I53" s="56" t="s">
        <v>130</v>
      </c>
      <c r="J53" s="56" t="s">
        <v>130</v>
      </c>
      <c r="K53" s="56" t="s">
        <v>130</v>
      </c>
      <c r="L53" s="56" t="s">
        <v>130</v>
      </c>
      <c r="M53" s="57" t="s">
        <v>130</v>
      </c>
      <c r="N53" s="57" t="s">
        <v>130</v>
      </c>
      <c r="O53" s="57" t="s">
        <v>130</v>
      </c>
      <c r="P53" s="95">
        <f>P54+P55</f>
        <v>80080</v>
      </c>
      <c r="Q53" s="57" t="s">
        <v>130</v>
      </c>
      <c r="R53" s="57" t="s">
        <v>130</v>
      </c>
      <c r="S53" s="57" t="s">
        <v>130</v>
      </c>
      <c r="T53" s="57" t="s">
        <v>130</v>
      </c>
      <c r="U53" s="95">
        <f t="shared" ref="U53:U54" si="1">P53</f>
        <v>80080</v>
      </c>
      <c r="V53" s="83"/>
    </row>
    <row r="54" spans="1:22" s="86" customFormat="1" x14ac:dyDescent="0.25">
      <c r="A54" s="78" t="s">
        <v>146</v>
      </c>
      <c r="B54" s="78"/>
      <c r="C54" s="78"/>
      <c r="D54" s="79" t="s">
        <v>159</v>
      </c>
      <c r="E54" s="80">
        <v>379</v>
      </c>
      <c r="F54" s="80">
        <v>112</v>
      </c>
      <c r="G54" s="80">
        <v>267</v>
      </c>
      <c r="H54" s="203"/>
      <c r="I54" s="81" t="s">
        <v>130</v>
      </c>
      <c r="J54" s="81" t="s">
        <v>130</v>
      </c>
      <c r="K54" s="81" t="s">
        <v>130</v>
      </c>
      <c r="L54" s="81" t="s">
        <v>130</v>
      </c>
      <c r="M54" s="82">
        <v>100</v>
      </c>
      <c r="N54" s="132">
        <f>M54*260</f>
        <v>26000</v>
      </c>
      <c r="O54" s="82">
        <v>167</v>
      </c>
      <c r="P54" s="132">
        <f>O54*260</f>
        <v>43420</v>
      </c>
      <c r="Q54" s="82" t="s">
        <v>130</v>
      </c>
      <c r="R54" s="82" t="s">
        <v>130</v>
      </c>
      <c r="S54" s="82" t="s">
        <v>130</v>
      </c>
      <c r="T54" s="82" t="s">
        <v>130</v>
      </c>
      <c r="U54" s="88">
        <f t="shared" si="1"/>
        <v>43420</v>
      </c>
      <c r="V54" s="83"/>
    </row>
    <row r="55" spans="1:22" s="86" customFormat="1" x14ac:dyDescent="0.25">
      <c r="A55" s="78" t="s">
        <v>147</v>
      </c>
      <c r="B55" s="78"/>
      <c r="C55" s="78"/>
      <c r="D55" s="79" t="s">
        <v>160</v>
      </c>
      <c r="E55" s="80">
        <v>1264</v>
      </c>
      <c r="F55" s="80">
        <v>2</v>
      </c>
      <c r="G55" s="80">
        <v>141</v>
      </c>
      <c r="H55" s="204"/>
      <c r="I55" s="81" t="s">
        <v>130</v>
      </c>
      <c r="J55" s="81" t="s">
        <v>130</v>
      </c>
      <c r="K55" s="81" t="s">
        <v>130</v>
      </c>
      <c r="L55" s="81" t="s">
        <v>130</v>
      </c>
      <c r="M55" s="82" t="s">
        <v>130</v>
      </c>
      <c r="N55" s="82" t="s">
        <v>130</v>
      </c>
      <c r="O55" s="82">
        <v>141</v>
      </c>
      <c r="P55" s="132">
        <f>O55*260</f>
        <v>36660</v>
      </c>
      <c r="Q55" s="82" t="s">
        <v>130</v>
      </c>
      <c r="R55" s="82" t="s">
        <v>130</v>
      </c>
      <c r="S55" s="82" t="s">
        <v>130</v>
      </c>
      <c r="T55" s="82" t="s">
        <v>130</v>
      </c>
      <c r="U55" s="88">
        <f>P55</f>
        <v>36660</v>
      </c>
      <c r="V55" s="83"/>
    </row>
    <row r="56" spans="1:22" s="59" customFormat="1" ht="48.75" customHeight="1" x14ac:dyDescent="0.25">
      <c r="A56" s="54">
        <v>3</v>
      </c>
      <c r="B56" s="54"/>
      <c r="C56" s="54"/>
      <c r="D56" s="6" t="s">
        <v>156</v>
      </c>
      <c r="E56" s="55">
        <f>F56+G56</f>
        <v>2686</v>
      </c>
      <c r="F56" s="55">
        <f>F57+F58</f>
        <v>1091</v>
      </c>
      <c r="G56" s="55">
        <f>G57+G58</f>
        <v>1595</v>
      </c>
      <c r="H56" s="202">
        <v>106</v>
      </c>
      <c r="I56" s="56" t="s">
        <v>130</v>
      </c>
      <c r="J56" s="56" t="s">
        <v>130</v>
      </c>
      <c r="K56" s="56" t="s">
        <v>130</v>
      </c>
      <c r="L56" s="56" t="s">
        <v>130</v>
      </c>
      <c r="M56" s="57" t="s">
        <v>130</v>
      </c>
      <c r="N56" s="57" t="s">
        <v>130</v>
      </c>
      <c r="O56" s="57" t="s">
        <v>130</v>
      </c>
      <c r="P56" s="57" t="s">
        <v>130</v>
      </c>
      <c r="Q56" s="57">
        <f>Q57+Q58</f>
        <v>795</v>
      </c>
      <c r="R56" s="95">
        <f>R57+R58</f>
        <v>84270</v>
      </c>
      <c r="S56" s="57" t="s">
        <v>130</v>
      </c>
      <c r="T56" s="57" t="s">
        <v>130</v>
      </c>
      <c r="U56" s="95">
        <f>U57+U58</f>
        <v>169070</v>
      </c>
      <c r="V56" s="58"/>
    </row>
    <row r="57" spans="1:22" s="86" customFormat="1" ht="22.5" customHeight="1" x14ac:dyDescent="0.25">
      <c r="A57" s="78" t="s">
        <v>148</v>
      </c>
      <c r="B57" s="78"/>
      <c r="C57" s="78"/>
      <c r="D57" s="79" t="s">
        <v>159</v>
      </c>
      <c r="E57" s="80">
        <f t="shared" si="0"/>
        <v>1422</v>
      </c>
      <c r="F57" s="80">
        <v>1055</v>
      </c>
      <c r="G57" s="80">
        <v>367</v>
      </c>
      <c r="H57" s="203"/>
      <c r="I57" s="81" t="s">
        <v>130</v>
      </c>
      <c r="J57" s="81" t="s">
        <v>130</v>
      </c>
      <c r="K57" s="81" t="s">
        <v>130</v>
      </c>
      <c r="L57" s="81" t="s">
        <v>130</v>
      </c>
      <c r="M57" s="82" t="s">
        <v>130</v>
      </c>
      <c r="N57" s="88" t="s">
        <v>130</v>
      </c>
      <c r="O57" s="82" t="s">
        <v>130</v>
      </c>
      <c r="P57" s="88" t="s">
        <v>130</v>
      </c>
      <c r="Q57" s="82">
        <v>367</v>
      </c>
      <c r="R57" s="88">
        <f>367*106</f>
        <v>38902</v>
      </c>
      <c r="S57" s="82" t="s">
        <v>130</v>
      </c>
      <c r="T57" s="88" t="s">
        <v>130</v>
      </c>
      <c r="U57" s="89">
        <f>R57</f>
        <v>38902</v>
      </c>
      <c r="V57" s="83"/>
    </row>
    <row r="58" spans="1:22" s="86" customFormat="1" ht="21.75" customHeight="1" x14ac:dyDescent="0.25">
      <c r="A58" s="78" t="s">
        <v>149</v>
      </c>
      <c r="B58" s="78"/>
      <c r="C58" s="78"/>
      <c r="D58" s="79" t="s">
        <v>160</v>
      </c>
      <c r="E58" s="80">
        <f t="shared" si="0"/>
        <v>1264</v>
      </c>
      <c r="F58" s="80">
        <v>36</v>
      </c>
      <c r="G58" s="80">
        <v>1228</v>
      </c>
      <c r="H58" s="204"/>
      <c r="I58" s="81" t="s">
        <v>130</v>
      </c>
      <c r="J58" s="81" t="s">
        <v>130</v>
      </c>
      <c r="K58" s="81" t="s">
        <v>130</v>
      </c>
      <c r="L58" s="81" t="s">
        <v>130</v>
      </c>
      <c r="M58" s="82" t="s">
        <v>130</v>
      </c>
      <c r="N58" s="82" t="s">
        <v>130</v>
      </c>
      <c r="O58" s="82" t="s">
        <v>130</v>
      </c>
      <c r="P58" s="82" t="s">
        <v>130</v>
      </c>
      <c r="Q58" s="82">
        <v>428</v>
      </c>
      <c r="R58" s="88">
        <f>Q58*106</f>
        <v>45368</v>
      </c>
      <c r="S58" s="82">
        <v>800</v>
      </c>
      <c r="T58" s="88">
        <f>S58*106</f>
        <v>84800</v>
      </c>
      <c r="U58" s="89">
        <f>T58+R58</f>
        <v>130168</v>
      </c>
      <c r="V58" s="83"/>
    </row>
    <row r="59" spans="1:22" s="59" customFormat="1" ht="42.75" x14ac:dyDescent="0.25">
      <c r="A59" s="54">
        <v>4</v>
      </c>
      <c r="B59" s="54">
        <v>241</v>
      </c>
      <c r="C59" s="54">
        <v>612</v>
      </c>
      <c r="D59" s="6" t="s">
        <v>181</v>
      </c>
      <c r="E59" s="55">
        <v>135</v>
      </c>
      <c r="F59" s="55" t="s">
        <v>65</v>
      </c>
      <c r="G59" s="55">
        <v>135</v>
      </c>
      <c r="H59" s="62">
        <v>80</v>
      </c>
      <c r="I59" s="63">
        <v>135</v>
      </c>
      <c r="J59" s="65">
        <f>I59*H59</f>
        <v>10800</v>
      </c>
      <c r="K59" s="63" t="s">
        <v>130</v>
      </c>
      <c r="L59" s="65" t="s">
        <v>130</v>
      </c>
      <c r="M59" s="57" t="s">
        <v>130</v>
      </c>
      <c r="N59" s="57" t="s">
        <v>130</v>
      </c>
      <c r="O59" s="57" t="s">
        <v>130</v>
      </c>
      <c r="P59" s="57" t="s">
        <v>130</v>
      </c>
      <c r="Q59" s="57" t="s">
        <v>130</v>
      </c>
      <c r="R59" s="57" t="s">
        <v>130</v>
      </c>
      <c r="S59" s="57" t="s">
        <v>130</v>
      </c>
      <c r="T59" s="57" t="s">
        <v>130</v>
      </c>
      <c r="U59" s="61">
        <f>J59</f>
        <v>10800</v>
      </c>
      <c r="V59" s="54" t="s">
        <v>130</v>
      </c>
    </row>
    <row r="60" spans="1:22" s="59" customFormat="1" ht="42.75" x14ac:dyDescent="0.25">
      <c r="A60" s="54">
        <v>5</v>
      </c>
      <c r="B60" s="54">
        <v>241</v>
      </c>
      <c r="C60" s="54">
        <v>612</v>
      </c>
      <c r="D60" s="6" t="s">
        <v>129</v>
      </c>
      <c r="E60" s="55">
        <v>765</v>
      </c>
      <c r="F60" s="55" t="s">
        <v>65</v>
      </c>
      <c r="G60" s="55">
        <v>765</v>
      </c>
      <c r="H60" s="62">
        <v>15</v>
      </c>
      <c r="I60" s="63">
        <v>765</v>
      </c>
      <c r="J60" s="65">
        <f>H60*I60</f>
        <v>11475</v>
      </c>
      <c r="K60" s="56" t="s">
        <v>130</v>
      </c>
      <c r="L60" s="56" t="s">
        <v>130</v>
      </c>
      <c r="M60" s="57" t="s">
        <v>130</v>
      </c>
      <c r="N60" s="57" t="s">
        <v>130</v>
      </c>
      <c r="O60" s="57" t="s">
        <v>130</v>
      </c>
      <c r="P60" s="57" t="s">
        <v>130</v>
      </c>
      <c r="Q60" s="57" t="s">
        <v>130</v>
      </c>
      <c r="R60" s="57" t="s">
        <v>130</v>
      </c>
      <c r="S60" s="57" t="s">
        <v>130</v>
      </c>
      <c r="T60" s="57" t="s">
        <v>130</v>
      </c>
      <c r="U60" s="61">
        <f>J60</f>
        <v>11475</v>
      </c>
      <c r="V60" s="54" t="s">
        <v>130</v>
      </c>
    </row>
    <row r="61" spans="1:22" s="59" customFormat="1" ht="48.75" customHeight="1" x14ac:dyDescent="0.25">
      <c r="A61" s="54">
        <v>6</v>
      </c>
      <c r="B61" s="54">
        <v>241</v>
      </c>
      <c r="C61" s="54">
        <v>612</v>
      </c>
      <c r="D61" s="6" t="s">
        <v>171</v>
      </c>
      <c r="E61" s="55">
        <f>E62+E63</f>
        <v>357</v>
      </c>
      <c r="F61" s="55" t="s">
        <v>65</v>
      </c>
      <c r="G61" s="55">
        <f>G62+G63</f>
        <v>357</v>
      </c>
      <c r="H61" s="202">
        <v>15</v>
      </c>
      <c r="I61" s="56" t="s">
        <v>130</v>
      </c>
      <c r="J61" s="56" t="s">
        <v>130</v>
      </c>
      <c r="K61" s="56" t="s">
        <v>130</v>
      </c>
      <c r="L61" s="56" t="s">
        <v>130</v>
      </c>
      <c r="M61" s="57" t="s">
        <v>130</v>
      </c>
      <c r="N61" s="57" t="s">
        <v>130</v>
      </c>
      <c r="O61" s="57" t="s">
        <v>130</v>
      </c>
      <c r="P61" s="57" t="s">
        <v>130</v>
      </c>
      <c r="Q61" s="57" t="s">
        <v>130</v>
      </c>
      <c r="R61" s="57" t="s">
        <v>130</v>
      </c>
      <c r="S61" s="57" t="s">
        <v>130</v>
      </c>
      <c r="T61" s="57" t="s">
        <v>130</v>
      </c>
      <c r="U61" s="61">
        <v>3630</v>
      </c>
      <c r="V61" s="54" t="s">
        <v>130</v>
      </c>
    </row>
    <row r="62" spans="1:22" s="86" customFormat="1" ht="15" customHeight="1" x14ac:dyDescent="0.25">
      <c r="A62" s="78" t="s">
        <v>176</v>
      </c>
      <c r="B62" s="78"/>
      <c r="C62" s="78"/>
      <c r="D62" s="79" t="s">
        <v>159</v>
      </c>
      <c r="E62" s="80">
        <v>242</v>
      </c>
      <c r="F62" s="80" t="s">
        <v>65</v>
      </c>
      <c r="G62" s="80">
        <v>242</v>
      </c>
      <c r="H62" s="203"/>
      <c r="I62" s="90">
        <v>242</v>
      </c>
      <c r="J62" s="92">
        <f>I62*H61</f>
        <v>3630</v>
      </c>
      <c r="K62" s="81" t="s">
        <v>130</v>
      </c>
      <c r="L62" s="81" t="s">
        <v>130</v>
      </c>
      <c r="M62" s="78" t="s">
        <v>130</v>
      </c>
      <c r="N62" s="78" t="s">
        <v>130</v>
      </c>
      <c r="O62" s="78" t="s">
        <v>130</v>
      </c>
      <c r="P62" s="78" t="s">
        <v>130</v>
      </c>
      <c r="Q62" s="78" t="s">
        <v>130</v>
      </c>
      <c r="R62" s="78" t="s">
        <v>130</v>
      </c>
      <c r="S62" s="78" t="s">
        <v>130</v>
      </c>
      <c r="T62" s="78" t="s">
        <v>130</v>
      </c>
      <c r="U62" s="89">
        <f>J62</f>
        <v>3630</v>
      </c>
      <c r="V62" s="93"/>
    </row>
    <row r="63" spans="1:22" s="86" customFormat="1" ht="18.75" customHeight="1" x14ac:dyDescent="0.25">
      <c r="A63" s="78" t="s">
        <v>177</v>
      </c>
      <c r="B63" s="78"/>
      <c r="C63" s="78"/>
      <c r="D63" s="79" t="s">
        <v>160</v>
      </c>
      <c r="E63" s="80">
        <v>115</v>
      </c>
      <c r="F63" s="80" t="s">
        <v>65</v>
      </c>
      <c r="G63" s="80">
        <v>115</v>
      </c>
      <c r="H63" s="204"/>
      <c r="I63" s="81" t="s">
        <v>130</v>
      </c>
      <c r="J63" s="81" t="s">
        <v>130</v>
      </c>
      <c r="K63" s="81" t="s">
        <v>130</v>
      </c>
      <c r="L63" s="81" t="s">
        <v>130</v>
      </c>
      <c r="M63" s="78" t="s">
        <v>130</v>
      </c>
      <c r="N63" s="78" t="s">
        <v>130</v>
      </c>
      <c r="O63" s="78" t="s">
        <v>130</v>
      </c>
      <c r="P63" s="78" t="s">
        <v>130</v>
      </c>
      <c r="Q63" s="78" t="s">
        <v>130</v>
      </c>
      <c r="R63" s="78" t="s">
        <v>130</v>
      </c>
      <c r="S63" s="78" t="s">
        <v>130</v>
      </c>
      <c r="T63" s="78" t="s">
        <v>130</v>
      </c>
      <c r="U63" s="78" t="s">
        <v>130</v>
      </c>
      <c r="V63" s="78" t="s">
        <v>130</v>
      </c>
    </row>
    <row r="64" spans="1:22" s="59" customFormat="1" ht="48" customHeight="1" x14ac:dyDescent="0.25">
      <c r="A64" s="54">
        <v>7</v>
      </c>
      <c r="B64" s="54"/>
      <c r="C64" s="54"/>
      <c r="D64" s="6" t="s">
        <v>172</v>
      </c>
      <c r="E64" s="55">
        <v>97</v>
      </c>
      <c r="F64" s="55" t="s">
        <v>65</v>
      </c>
      <c r="G64" s="55">
        <v>97</v>
      </c>
      <c r="H64" s="202">
        <v>15</v>
      </c>
      <c r="I64" s="56" t="s">
        <v>130</v>
      </c>
      <c r="J64" s="56" t="s">
        <v>130</v>
      </c>
      <c r="K64" s="56" t="s">
        <v>130</v>
      </c>
      <c r="L64" s="56" t="s">
        <v>130</v>
      </c>
      <c r="M64" s="57" t="s">
        <v>130</v>
      </c>
      <c r="N64" s="57" t="s">
        <v>130</v>
      </c>
      <c r="O64" s="57" t="s">
        <v>130</v>
      </c>
      <c r="P64" s="57" t="s">
        <v>130</v>
      </c>
      <c r="Q64" s="57" t="s">
        <v>130</v>
      </c>
      <c r="R64" s="57" t="s">
        <v>130</v>
      </c>
      <c r="S64" s="57" t="s">
        <v>130</v>
      </c>
      <c r="T64" s="57" t="s">
        <v>130</v>
      </c>
      <c r="U64" s="61">
        <v>1455</v>
      </c>
      <c r="V64" s="58"/>
    </row>
    <row r="65" spans="1:22" s="86" customFormat="1" ht="18.75" customHeight="1" x14ac:dyDescent="0.25">
      <c r="A65" s="78" t="s">
        <v>178</v>
      </c>
      <c r="B65" s="78"/>
      <c r="C65" s="78"/>
      <c r="D65" s="79" t="s">
        <v>159</v>
      </c>
      <c r="E65" s="80">
        <v>97</v>
      </c>
      <c r="F65" s="80" t="s">
        <v>65</v>
      </c>
      <c r="G65" s="80">
        <v>97</v>
      </c>
      <c r="H65" s="203"/>
      <c r="I65" s="81" t="s">
        <v>173</v>
      </c>
      <c r="J65" s="81" t="s">
        <v>130</v>
      </c>
      <c r="K65" s="81" t="s">
        <v>130</v>
      </c>
      <c r="L65" s="81" t="s">
        <v>130</v>
      </c>
      <c r="M65" s="82">
        <v>97</v>
      </c>
      <c r="N65" s="88">
        <f>M65*H64</f>
        <v>1455</v>
      </c>
      <c r="O65" s="82" t="s">
        <v>130</v>
      </c>
      <c r="P65" s="82" t="s">
        <v>130</v>
      </c>
      <c r="Q65" s="82" t="s">
        <v>130</v>
      </c>
      <c r="R65" s="82" t="s">
        <v>130</v>
      </c>
      <c r="S65" s="82" t="s">
        <v>130</v>
      </c>
      <c r="T65" s="82" t="s">
        <v>130</v>
      </c>
      <c r="U65" s="89">
        <f>N65</f>
        <v>1455</v>
      </c>
      <c r="V65" s="83"/>
    </row>
    <row r="66" spans="1:22" s="86" customFormat="1" ht="18.75" customHeight="1" x14ac:dyDescent="0.25">
      <c r="A66" s="78" t="s">
        <v>179</v>
      </c>
      <c r="B66" s="78"/>
      <c r="C66" s="78"/>
      <c r="D66" s="79" t="s">
        <v>160</v>
      </c>
      <c r="E66" s="80" t="s">
        <v>65</v>
      </c>
      <c r="F66" s="80" t="s">
        <v>65</v>
      </c>
      <c r="G66" s="80" t="s">
        <v>65</v>
      </c>
      <c r="H66" s="204"/>
      <c r="I66" s="81" t="s">
        <v>130</v>
      </c>
      <c r="J66" s="81" t="s">
        <v>130</v>
      </c>
      <c r="K66" s="81" t="s">
        <v>130</v>
      </c>
      <c r="L66" s="81" t="s">
        <v>130</v>
      </c>
      <c r="M66" s="82" t="s">
        <v>130</v>
      </c>
      <c r="N66" s="82" t="s">
        <v>130</v>
      </c>
      <c r="O66" s="82" t="s">
        <v>130</v>
      </c>
      <c r="P66" s="82" t="s">
        <v>130</v>
      </c>
      <c r="Q66" s="82" t="s">
        <v>130</v>
      </c>
      <c r="R66" s="82" t="s">
        <v>130</v>
      </c>
      <c r="S66" s="82" t="s">
        <v>130</v>
      </c>
      <c r="T66" s="82" t="s">
        <v>130</v>
      </c>
      <c r="U66" s="82" t="s">
        <v>130</v>
      </c>
      <c r="V66" s="83"/>
    </row>
    <row r="67" spans="1:22" s="86" customFormat="1" ht="15.75" x14ac:dyDescent="0.25">
      <c r="A67" s="191" t="s">
        <v>210</v>
      </c>
      <c r="B67" s="192"/>
      <c r="C67" s="192"/>
      <c r="D67" s="193"/>
      <c r="E67" s="121" t="s">
        <v>65</v>
      </c>
      <c r="F67" s="121" t="s">
        <v>65</v>
      </c>
      <c r="G67" s="121" t="s">
        <v>65</v>
      </c>
      <c r="H67" s="68" t="s">
        <v>65</v>
      </c>
      <c r="I67" s="81" t="s">
        <v>130</v>
      </c>
      <c r="J67" s="70">
        <f>J59+J62+J51+J60</f>
        <v>81585</v>
      </c>
      <c r="K67" s="81" t="s">
        <v>130</v>
      </c>
      <c r="L67" s="70">
        <f>L51</f>
        <v>96640</v>
      </c>
      <c r="M67" s="82" t="s">
        <v>130</v>
      </c>
      <c r="N67" s="72">
        <f>N65+N51+N54</f>
        <v>208895</v>
      </c>
      <c r="O67" s="82" t="s">
        <v>130</v>
      </c>
      <c r="P67" s="72">
        <f>P53+P52</f>
        <v>182800</v>
      </c>
      <c r="Q67" s="82" t="s">
        <v>130</v>
      </c>
      <c r="R67" s="72">
        <f>R52+R56</f>
        <v>212270</v>
      </c>
      <c r="S67" s="82" t="s">
        <v>130</v>
      </c>
      <c r="T67" s="72">
        <f>T58+T52</f>
        <v>212800</v>
      </c>
      <c r="U67" s="73">
        <f>T67+R67+P67+N67+L67+J67</f>
        <v>994990</v>
      </c>
    </row>
    <row r="68" spans="1:22" ht="17.25" hidden="1" customHeight="1" x14ac:dyDescent="0.25">
      <c r="I68" s="194" t="s">
        <v>170</v>
      </c>
      <c r="J68" s="195"/>
      <c r="K68" s="195"/>
      <c r="L68" s="207"/>
      <c r="N68" s="45"/>
      <c r="O68" s="82" t="s">
        <v>130</v>
      </c>
      <c r="P68" s="45"/>
      <c r="Q68" s="82" t="s">
        <v>130</v>
      </c>
      <c r="R68" s="45"/>
      <c r="S68" s="45"/>
      <c r="T68" s="45"/>
      <c r="U68" s="45"/>
    </row>
    <row r="69" spans="1:22" hidden="1" x14ac:dyDescent="0.25">
      <c r="A69" t="s">
        <v>174</v>
      </c>
      <c r="O69" s="82" t="s">
        <v>130</v>
      </c>
      <c r="Q69" s="82" t="s">
        <v>130</v>
      </c>
    </row>
  </sheetData>
  <mergeCells count="45">
    <mergeCell ref="A26:A29"/>
    <mergeCell ref="M1:U1"/>
    <mergeCell ref="A2:V3"/>
    <mergeCell ref="A4:N4"/>
    <mergeCell ref="A5:A6"/>
    <mergeCell ref="B5:B6"/>
    <mergeCell ref="C5:C6"/>
    <mergeCell ref="D5:D6"/>
    <mergeCell ref="I5:J5"/>
    <mergeCell ref="K5:L5"/>
    <mergeCell ref="M5:N5"/>
    <mergeCell ref="V5:V6"/>
    <mergeCell ref="A8:A9"/>
    <mergeCell ref="A11:A13"/>
    <mergeCell ref="A15:A18"/>
    <mergeCell ref="A20:A24"/>
    <mergeCell ref="A47:V47"/>
    <mergeCell ref="A48:A49"/>
    <mergeCell ref="B48:B49"/>
    <mergeCell ref="C48:C49"/>
    <mergeCell ref="D48:D49"/>
    <mergeCell ref="E48:E49"/>
    <mergeCell ref="G48:G49"/>
    <mergeCell ref="H48:H49"/>
    <mergeCell ref="I48:J48"/>
    <mergeCell ref="K48:L48"/>
    <mergeCell ref="Q48:R48"/>
    <mergeCell ref="S48:T48"/>
    <mergeCell ref="U48:U49"/>
    <mergeCell ref="V48:V49"/>
    <mergeCell ref="F48:F49"/>
    <mergeCell ref="A30:A34"/>
    <mergeCell ref="A36:A38"/>
    <mergeCell ref="A40:A41"/>
    <mergeCell ref="A42:A45"/>
    <mergeCell ref="A46:D46"/>
    <mergeCell ref="H50:H52"/>
    <mergeCell ref="O48:P48"/>
    <mergeCell ref="A67:D67"/>
    <mergeCell ref="I68:L68"/>
    <mergeCell ref="H53:H55"/>
    <mergeCell ref="H56:H58"/>
    <mergeCell ref="H61:H63"/>
    <mergeCell ref="H64:H66"/>
    <mergeCell ref="M48:N48"/>
  </mergeCells>
  <pageMargins left="0.25" right="0.25" top="0.75" bottom="0.75" header="0.3" footer="0.3"/>
  <pageSetup paperSize="9" scale="5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30"/>
  <sheetViews>
    <sheetView tabSelected="1" view="pageBreakPreview" topLeftCell="A7" zoomScale="85" zoomScaleSheetLayoutView="85" workbookViewId="0">
      <selection activeCell="F10" sqref="F10:F20"/>
    </sheetView>
  </sheetViews>
  <sheetFormatPr defaultColWidth="9.140625" defaultRowHeight="18.75" x14ac:dyDescent="0.3"/>
  <cols>
    <col min="1" max="1" width="8.7109375" style="153" bestFit="1" customWidth="1"/>
    <col min="2" max="2" width="103" style="154" customWidth="1"/>
    <col min="3" max="3" width="18.5703125" style="154" customWidth="1"/>
    <col min="4" max="4" width="19.28515625" style="154" customWidth="1"/>
    <col min="5" max="5" width="12.7109375" style="154" customWidth="1"/>
    <col min="6" max="6" width="14.85546875" style="154" customWidth="1"/>
    <col min="7" max="16384" width="9.140625" style="133"/>
  </cols>
  <sheetData>
    <row r="1" spans="1:6" x14ac:dyDescent="0.3">
      <c r="D1" s="223" t="s">
        <v>258</v>
      </c>
      <c r="E1" s="223"/>
      <c r="F1" s="223"/>
    </row>
    <row r="2" spans="1:6" ht="66.75" customHeight="1" x14ac:dyDescent="0.3">
      <c r="A2" s="215" t="s">
        <v>237</v>
      </c>
      <c r="B2" s="216"/>
      <c r="C2" s="216"/>
      <c r="D2" s="216"/>
      <c r="E2" s="217"/>
      <c r="F2" s="217"/>
    </row>
    <row r="3" spans="1:6" x14ac:dyDescent="0.3">
      <c r="A3" s="220" t="s">
        <v>5</v>
      </c>
      <c r="B3" s="220" t="s">
        <v>257</v>
      </c>
      <c r="C3" s="218" t="s">
        <v>236</v>
      </c>
      <c r="D3" s="219"/>
      <c r="E3" s="219"/>
      <c r="F3" s="219"/>
    </row>
    <row r="4" spans="1:6" x14ac:dyDescent="0.3">
      <c r="A4" s="220"/>
      <c r="B4" s="220"/>
      <c r="C4" s="218" t="s">
        <v>24</v>
      </c>
      <c r="D4" s="219"/>
      <c r="E4" s="219"/>
      <c r="F4" s="219"/>
    </row>
    <row r="5" spans="1:6" ht="63" x14ac:dyDescent="0.3">
      <c r="A5" s="221"/>
      <c r="B5" s="221"/>
      <c r="C5" s="155" t="s">
        <v>227</v>
      </c>
      <c r="D5" s="155" t="s">
        <v>224</v>
      </c>
      <c r="E5" s="155" t="s">
        <v>226</v>
      </c>
      <c r="F5" s="155" t="s">
        <v>256</v>
      </c>
    </row>
    <row r="6" spans="1:6" x14ac:dyDescent="0.3">
      <c r="A6" s="212" t="s">
        <v>234</v>
      </c>
      <c r="B6" s="213"/>
      <c r="C6" s="213"/>
      <c r="D6" s="213"/>
      <c r="E6" s="213"/>
      <c r="F6" s="214"/>
    </row>
    <row r="7" spans="1:6" x14ac:dyDescent="0.3">
      <c r="A7" s="156">
        <v>1</v>
      </c>
      <c r="B7" s="157" t="s">
        <v>229</v>
      </c>
      <c r="C7" s="158">
        <v>264</v>
      </c>
      <c r="D7" s="159">
        <v>514</v>
      </c>
      <c r="E7" s="159">
        <v>514</v>
      </c>
      <c r="F7" s="159">
        <f>E7/C7*100</f>
        <v>194.69696969696969</v>
      </c>
    </row>
    <row r="8" spans="1:6" ht="31.5" x14ac:dyDescent="0.3">
      <c r="A8" s="156">
        <v>2</v>
      </c>
      <c r="B8" s="157" t="s">
        <v>230</v>
      </c>
      <c r="C8" s="158">
        <v>3450</v>
      </c>
      <c r="D8" s="159">
        <v>5683</v>
      </c>
      <c r="E8" s="159">
        <v>5482</v>
      </c>
      <c r="F8" s="159">
        <f t="shared" ref="F8:F12" si="0">E8/C8*100</f>
        <v>158.89855072463769</v>
      </c>
    </row>
    <row r="9" spans="1:6" x14ac:dyDescent="0.3">
      <c r="A9" s="156">
        <v>3</v>
      </c>
      <c r="B9" s="157" t="s">
        <v>231</v>
      </c>
      <c r="C9" s="158">
        <v>5</v>
      </c>
      <c r="D9" s="159">
        <v>16</v>
      </c>
      <c r="E9" s="159">
        <v>16</v>
      </c>
      <c r="F9" s="159">
        <f t="shared" si="0"/>
        <v>320</v>
      </c>
    </row>
    <row r="10" spans="1:6" ht="31.5" x14ac:dyDescent="0.3">
      <c r="A10" s="156">
        <v>4</v>
      </c>
      <c r="B10" s="157" t="s">
        <v>232</v>
      </c>
      <c r="C10" s="158">
        <v>500</v>
      </c>
      <c r="D10" s="159">
        <v>180</v>
      </c>
      <c r="E10" s="159">
        <v>210</v>
      </c>
      <c r="F10" s="245">
        <f t="shared" si="0"/>
        <v>42</v>
      </c>
    </row>
    <row r="11" spans="1:6" ht="31.5" x14ac:dyDescent="0.3">
      <c r="A11" s="156">
        <v>5</v>
      </c>
      <c r="B11" s="157" t="s">
        <v>233</v>
      </c>
      <c r="C11" s="158">
        <v>115</v>
      </c>
      <c r="D11" s="159">
        <v>37</v>
      </c>
      <c r="E11" s="159">
        <v>64</v>
      </c>
      <c r="F11" s="245">
        <f t="shared" si="0"/>
        <v>55.652173913043477</v>
      </c>
    </row>
    <row r="12" spans="1:6" x14ac:dyDescent="0.3">
      <c r="A12" s="211" t="s">
        <v>64</v>
      </c>
      <c r="B12" s="211"/>
      <c r="C12" s="160">
        <f>SUM(C7:C11)</f>
        <v>4334</v>
      </c>
      <c r="D12" s="161">
        <f>SUM(D7:D11)</f>
        <v>6430</v>
      </c>
      <c r="E12" s="161">
        <f>SUM(E7:E11)</f>
        <v>6286</v>
      </c>
      <c r="F12" s="245">
        <f t="shared" si="0"/>
        <v>145.03922473465622</v>
      </c>
    </row>
    <row r="13" spans="1:6" x14ac:dyDescent="0.3">
      <c r="A13" s="222" t="s">
        <v>235</v>
      </c>
      <c r="B13" s="222"/>
      <c r="C13" s="222"/>
      <c r="D13" s="222"/>
      <c r="E13" s="162"/>
      <c r="F13" s="246"/>
    </row>
    <row r="14" spans="1:6" x14ac:dyDescent="0.3">
      <c r="A14" s="220" t="s">
        <v>5</v>
      </c>
      <c r="B14" s="220" t="s">
        <v>212</v>
      </c>
      <c r="C14" s="220" t="s">
        <v>227</v>
      </c>
      <c r="D14" s="220" t="s">
        <v>224</v>
      </c>
      <c r="E14" s="220" t="s">
        <v>226</v>
      </c>
      <c r="F14" s="247" t="s">
        <v>256</v>
      </c>
    </row>
    <row r="15" spans="1:6" ht="46.9" customHeight="1" x14ac:dyDescent="0.3">
      <c r="A15" s="221"/>
      <c r="B15" s="221"/>
      <c r="C15" s="221"/>
      <c r="D15" s="221"/>
      <c r="E15" s="221"/>
      <c r="F15" s="248"/>
    </row>
    <row r="16" spans="1:6" ht="31.5" x14ac:dyDescent="0.3">
      <c r="A16" s="156">
        <v>1</v>
      </c>
      <c r="B16" s="157" t="s">
        <v>213</v>
      </c>
      <c r="C16" s="156">
        <v>135</v>
      </c>
      <c r="D16" s="159">
        <v>136</v>
      </c>
      <c r="E16" s="159">
        <v>136</v>
      </c>
      <c r="F16" s="245">
        <f>E16/C16*100</f>
        <v>100.74074074074073</v>
      </c>
    </row>
    <row r="17" spans="1:6" ht="47.25" x14ac:dyDescent="0.3">
      <c r="A17" s="156">
        <v>2</v>
      </c>
      <c r="B17" s="157" t="s">
        <v>214</v>
      </c>
      <c r="C17" s="156">
        <v>54</v>
      </c>
      <c r="D17" s="159">
        <v>45</v>
      </c>
      <c r="E17" s="159">
        <v>45</v>
      </c>
      <c r="F17" s="245">
        <f t="shared" ref="F17:F27" si="1">E17/C17*100</f>
        <v>83.333333333333343</v>
      </c>
    </row>
    <row r="18" spans="1:6" ht="47.25" x14ac:dyDescent="0.3">
      <c r="A18" s="156">
        <v>3</v>
      </c>
      <c r="B18" s="157" t="s">
        <v>215</v>
      </c>
      <c r="C18" s="156">
        <v>859</v>
      </c>
      <c r="D18" s="159">
        <v>805</v>
      </c>
      <c r="E18" s="159">
        <v>805</v>
      </c>
      <c r="F18" s="245">
        <f t="shared" si="1"/>
        <v>93.713620488940634</v>
      </c>
    </row>
    <row r="19" spans="1:6" ht="65.25" customHeight="1" x14ac:dyDescent="0.3">
      <c r="A19" s="156">
        <v>4</v>
      </c>
      <c r="B19" s="157" t="s">
        <v>216</v>
      </c>
      <c r="C19" s="156">
        <v>151</v>
      </c>
      <c r="D19" s="159">
        <v>144</v>
      </c>
      <c r="E19" s="159">
        <v>144</v>
      </c>
      <c r="F19" s="245">
        <f t="shared" si="1"/>
        <v>95.36423841059603</v>
      </c>
    </row>
    <row r="20" spans="1:6" ht="63" customHeight="1" x14ac:dyDescent="0.3">
      <c r="A20" s="156">
        <v>5</v>
      </c>
      <c r="B20" s="157" t="s">
        <v>217</v>
      </c>
      <c r="C20" s="156">
        <v>79</v>
      </c>
      <c r="D20" s="159">
        <v>67</v>
      </c>
      <c r="E20" s="159">
        <v>67</v>
      </c>
      <c r="F20" s="245">
        <f t="shared" si="1"/>
        <v>84.810126582278471</v>
      </c>
    </row>
    <row r="21" spans="1:6" x14ac:dyDescent="0.3">
      <c r="A21" s="156">
        <v>6</v>
      </c>
      <c r="B21" s="157" t="s">
        <v>218</v>
      </c>
      <c r="C21" s="156">
        <v>0</v>
      </c>
      <c r="D21" s="159">
        <v>13</v>
      </c>
      <c r="E21" s="159">
        <v>13</v>
      </c>
      <c r="F21" s="159"/>
    </row>
    <row r="22" spans="1:6" ht="31.5" x14ac:dyDescent="0.3">
      <c r="A22" s="156">
        <v>7</v>
      </c>
      <c r="B22" s="157" t="s">
        <v>219</v>
      </c>
      <c r="C22" s="156">
        <v>0</v>
      </c>
      <c r="D22" s="159">
        <v>1</v>
      </c>
      <c r="E22" s="159">
        <v>1</v>
      </c>
      <c r="F22" s="159"/>
    </row>
    <row r="23" spans="1:6" ht="47.25" x14ac:dyDescent="0.3">
      <c r="A23" s="156">
        <v>8</v>
      </c>
      <c r="B23" s="157" t="s">
        <v>220</v>
      </c>
      <c r="C23" s="156">
        <v>0</v>
      </c>
      <c r="D23" s="159">
        <v>1</v>
      </c>
      <c r="E23" s="159">
        <v>1</v>
      </c>
      <c r="F23" s="159"/>
    </row>
    <row r="24" spans="1:6" x14ac:dyDescent="0.3">
      <c r="A24" s="156">
        <v>9</v>
      </c>
      <c r="B24" s="157" t="s">
        <v>221</v>
      </c>
      <c r="C24" s="156">
        <v>0</v>
      </c>
      <c r="D24" s="159">
        <v>1</v>
      </c>
      <c r="E24" s="159">
        <v>1</v>
      </c>
      <c r="F24" s="159"/>
    </row>
    <row r="25" spans="1:6" ht="31.5" x14ac:dyDescent="0.3">
      <c r="A25" s="156">
        <v>10</v>
      </c>
      <c r="B25" s="157" t="s">
        <v>222</v>
      </c>
      <c r="C25" s="156">
        <v>0</v>
      </c>
      <c r="D25" s="159">
        <v>1</v>
      </c>
      <c r="E25" s="159">
        <v>1</v>
      </c>
      <c r="F25" s="159"/>
    </row>
    <row r="26" spans="1:6" ht="31.5" x14ac:dyDescent="0.3">
      <c r="A26" s="156">
        <v>11</v>
      </c>
      <c r="B26" s="157" t="s">
        <v>223</v>
      </c>
      <c r="C26" s="156">
        <v>0</v>
      </c>
      <c r="D26" s="159">
        <v>1</v>
      </c>
      <c r="E26" s="159">
        <v>1</v>
      </c>
      <c r="F26" s="159"/>
    </row>
    <row r="27" spans="1:6" x14ac:dyDescent="0.3">
      <c r="A27" s="211" t="s">
        <v>64</v>
      </c>
      <c r="B27" s="211"/>
      <c r="C27" s="161">
        <f>SUM(C16:C26)</f>
        <v>1278</v>
      </c>
      <c r="D27" s="161">
        <f>SUM(D16:D26)</f>
        <v>1215</v>
      </c>
      <c r="E27" s="161">
        <f>SUM(E16:E26)</f>
        <v>1215</v>
      </c>
      <c r="F27" s="159">
        <f t="shared" si="1"/>
        <v>95.070422535211264</v>
      </c>
    </row>
    <row r="28" spans="1:6" x14ac:dyDescent="0.3">
      <c r="A28" s="163"/>
      <c r="B28" s="163"/>
      <c r="C28" s="164"/>
      <c r="D28" s="164"/>
      <c r="E28" s="164"/>
      <c r="F28" s="165"/>
    </row>
    <row r="29" spans="1:6" x14ac:dyDescent="0.3">
      <c r="A29" s="209" t="s">
        <v>254</v>
      </c>
      <c r="B29" s="209"/>
      <c r="C29" s="164"/>
      <c r="D29" s="164"/>
      <c r="E29" s="210" t="s">
        <v>255</v>
      </c>
      <c r="F29" s="210"/>
    </row>
    <row r="30" spans="1:6" x14ac:dyDescent="0.3">
      <c r="A30" s="163"/>
      <c r="B30" s="163"/>
      <c r="C30" s="164"/>
      <c r="D30" s="164"/>
      <c r="E30" s="164"/>
      <c r="F30" s="165"/>
    </row>
  </sheetData>
  <mergeCells count="18">
    <mergeCell ref="E14:E15"/>
    <mergeCell ref="D1:F1"/>
    <mergeCell ref="A29:B29"/>
    <mergeCell ref="E29:F29"/>
    <mergeCell ref="A12:B12"/>
    <mergeCell ref="A6:F6"/>
    <mergeCell ref="A2:F2"/>
    <mergeCell ref="C3:F3"/>
    <mergeCell ref="C4:F4"/>
    <mergeCell ref="A3:A5"/>
    <mergeCell ref="B3:B5"/>
    <mergeCell ref="F14:F15"/>
    <mergeCell ref="A27:B27"/>
    <mergeCell ref="A13:D13"/>
    <mergeCell ref="A14:A15"/>
    <mergeCell ref="B14:B15"/>
    <mergeCell ref="C14:C15"/>
    <mergeCell ref="D14:D15"/>
  </mergeCells>
  <pageMargins left="0.19685039370078741" right="0.19685039370078741" top="0.19685039370078741" bottom="0.19685039370078741" header="0.31496062992125984" footer="0.31496062992125984"/>
  <pageSetup paperSize="9" scale="5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17"/>
  <sheetViews>
    <sheetView workbookViewId="0">
      <selection activeCell="Q9" sqref="Q9"/>
    </sheetView>
  </sheetViews>
  <sheetFormatPr defaultColWidth="9.140625" defaultRowHeight="18.75" x14ac:dyDescent="0.3"/>
  <cols>
    <col min="1" max="1" width="9.28515625" style="134" bestFit="1" customWidth="1"/>
    <col min="2" max="2" width="47.5703125" style="134" customWidth="1"/>
    <col min="3" max="3" width="11.5703125" style="134" customWidth="1"/>
    <col min="4" max="4" width="15.28515625" style="134" customWidth="1"/>
    <col min="5" max="5" width="22" style="134" customWidth="1"/>
    <col min="6" max="16384" width="9.140625" style="134"/>
  </cols>
  <sheetData>
    <row r="1" spans="1:5" x14ac:dyDescent="0.3">
      <c r="A1" s="232" t="s">
        <v>253</v>
      </c>
      <c r="B1" s="233"/>
      <c r="C1" s="233"/>
      <c r="D1" s="233"/>
      <c r="E1" s="233"/>
    </row>
    <row r="2" spans="1:5" ht="63" customHeight="1" thickBot="1" x14ac:dyDescent="0.35">
      <c r="A2" s="234"/>
      <c r="B2" s="234"/>
      <c r="C2" s="234"/>
      <c r="D2" s="234"/>
      <c r="E2" s="234"/>
    </row>
    <row r="3" spans="1:5" ht="19.5" thickBot="1" x14ac:dyDescent="0.35">
      <c r="A3" s="135" t="s">
        <v>238</v>
      </c>
      <c r="B3" s="224" t="s">
        <v>228</v>
      </c>
      <c r="C3" s="226" t="s">
        <v>240</v>
      </c>
      <c r="D3" s="227"/>
      <c r="E3" s="228"/>
    </row>
    <row r="4" spans="1:5" ht="19.5" thickBot="1" x14ac:dyDescent="0.35">
      <c r="A4" s="136" t="s">
        <v>239</v>
      </c>
      <c r="B4" s="225"/>
      <c r="C4" s="137" t="s">
        <v>241</v>
      </c>
      <c r="D4" s="137" t="s">
        <v>242</v>
      </c>
      <c r="E4" s="137" t="s">
        <v>225</v>
      </c>
    </row>
    <row r="5" spans="1:5" ht="19.5" thickBot="1" x14ac:dyDescent="0.35">
      <c r="A5" s="226" t="s">
        <v>243</v>
      </c>
      <c r="B5" s="227"/>
      <c r="C5" s="227"/>
      <c r="D5" s="227"/>
      <c r="E5" s="228"/>
    </row>
    <row r="6" spans="1:5" ht="38.25" thickBot="1" x14ac:dyDescent="0.35">
      <c r="A6" s="138">
        <v>1</v>
      </c>
      <c r="B6" s="139" t="s">
        <v>244</v>
      </c>
      <c r="C6" s="140">
        <v>24</v>
      </c>
      <c r="D6" s="140">
        <v>24</v>
      </c>
      <c r="E6" s="137">
        <v>100</v>
      </c>
    </row>
    <row r="7" spans="1:5" ht="38.25" thickBot="1" x14ac:dyDescent="0.35">
      <c r="A7" s="138">
        <v>2</v>
      </c>
      <c r="B7" s="139" t="s">
        <v>245</v>
      </c>
      <c r="C7" s="140">
        <v>19</v>
      </c>
      <c r="D7" s="140">
        <v>19</v>
      </c>
      <c r="E7" s="137">
        <v>100</v>
      </c>
    </row>
    <row r="8" spans="1:5" ht="38.25" thickBot="1" x14ac:dyDescent="0.35">
      <c r="A8" s="138">
        <v>3</v>
      </c>
      <c r="B8" s="139" t="s">
        <v>246</v>
      </c>
      <c r="C8" s="140">
        <v>24</v>
      </c>
      <c r="D8" s="140">
        <v>24</v>
      </c>
      <c r="E8" s="137">
        <v>100</v>
      </c>
    </row>
    <row r="9" spans="1:5" ht="38.25" thickBot="1" x14ac:dyDescent="0.35">
      <c r="A9" s="138">
        <v>4</v>
      </c>
      <c r="B9" s="139" t="s">
        <v>247</v>
      </c>
      <c r="C9" s="140">
        <v>2</v>
      </c>
      <c r="D9" s="140">
        <v>2</v>
      </c>
      <c r="E9" s="137">
        <v>100</v>
      </c>
    </row>
    <row r="10" spans="1:5" ht="38.25" thickBot="1" x14ac:dyDescent="0.35">
      <c r="A10" s="138">
        <v>5</v>
      </c>
      <c r="B10" s="139" t="s">
        <v>248</v>
      </c>
      <c r="C10" s="140">
        <v>434</v>
      </c>
      <c r="D10" s="140">
        <v>410</v>
      </c>
      <c r="E10" s="137">
        <v>95</v>
      </c>
    </row>
    <row r="11" spans="1:5" ht="19.5" thickBot="1" x14ac:dyDescent="0.35">
      <c r="A11" s="141"/>
      <c r="B11" s="142" t="s">
        <v>64</v>
      </c>
      <c r="C11" s="143">
        <v>503</v>
      </c>
      <c r="D11" s="143">
        <v>479</v>
      </c>
      <c r="E11" s="144">
        <v>95.2</v>
      </c>
    </row>
    <row r="12" spans="1:5" ht="19.5" thickBot="1" x14ac:dyDescent="0.35">
      <c r="A12" s="229" t="s">
        <v>235</v>
      </c>
      <c r="B12" s="230"/>
      <c r="C12" s="230"/>
      <c r="D12" s="230"/>
      <c r="E12" s="231"/>
    </row>
    <row r="13" spans="1:5" ht="94.5" thickBot="1" x14ac:dyDescent="0.35">
      <c r="A13" s="138">
        <v>1</v>
      </c>
      <c r="B13" s="139" t="s">
        <v>249</v>
      </c>
      <c r="C13" s="140">
        <v>2</v>
      </c>
      <c r="D13" s="140">
        <v>2</v>
      </c>
      <c r="E13" s="137">
        <v>100</v>
      </c>
    </row>
    <row r="14" spans="1:5" ht="57" thickBot="1" x14ac:dyDescent="0.35">
      <c r="A14" s="138">
        <v>2</v>
      </c>
      <c r="B14" s="139" t="s">
        <v>250</v>
      </c>
      <c r="C14" s="140">
        <v>2</v>
      </c>
      <c r="D14" s="140">
        <v>2</v>
      </c>
      <c r="E14" s="137">
        <v>100</v>
      </c>
    </row>
    <row r="15" spans="1:5" ht="113.25" thickBot="1" x14ac:dyDescent="0.35">
      <c r="A15" s="138">
        <v>3</v>
      </c>
      <c r="B15" s="139" t="s">
        <v>251</v>
      </c>
      <c r="C15" s="140">
        <v>5</v>
      </c>
      <c r="D15" s="140">
        <v>5</v>
      </c>
      <c r="E15" s="137">
        <v>100</v>
      </c>
    </row>
    <row r="16" spans="1:5" ht="75.75" thickBot="1" x14ac:dyDescent="0.35">
      <c r="A16" s="145">
        <v>4</v>
      </c>
      <c r="B16" s="146" t="s">
        <v>252</v>
      </c>
      <c r="C16" s="147">
        <v>1</v>
      </c>
      <c r="D16" s="147">
        <v>1</v>
      </c>
      <c r="E16" s="148">
        <v>100</v>
      </c>
    </row>
    <row r="17" spans="1:5" ht="19.5" thickBot="1" x14ac:dyDescent="0.35">
      <c r="A17" s="149"/>
      <c r="B17" s="150" t="s">
        <v>64</v>
      </c>
      <c r="C17" s="151">
        <v>10</v>
      </c>
      <c r="D17" s="151">
        <v>10</v>
      </c>
      <c r="E17" s="152">
        <v>100</v>
      </c>
    </row>
  </sheetData>
  <mergeCells count="5">
    <mergeCell ref="B3:B4"/>
    <mergeCell ref="C3:E3"/>
    <mergeCell ref="A5:E5"/>
    <mergeCell ref="A12:E12"/>
    <mergeCell ref="A1:E2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Q66"/>
  <sheetViews>
    <sheetView topLeftCell="A47" workbookViewId="0">
      <selection activeCell="G55" sqref="G55"/>
    </sheetView>
  </sheetViews>
  <sheetFormatPr defaultRowHeight="15" x14ac:dyDescent="0.25"/>
  <cols>
    <col min="2" max="3" width="0" hidden="1" customWidth="1"/>
    <col min="4" max="4" width="36.85546875" bestFit="1" customWidth="1"/>
    <col min="5" max="6" width="14.140625" customWidth="1"/>
    <col min="7" max="7" width="13.42578125" customWidth="1"/>
    <col min="8" max="8" width="16.42578125" customWidth="1"/>
    <col min="10" max="10" width="13.5703125" bestFit="1" customWidth="1"/>
    <col min="12" max="12" width="13.5703125" bestFit="1" customWidth="1"/>
    <col min="14" max="14" width="13.5703125" bestFit="1" customWidth="1"/>
    <col min="15" max="15" width="13.42578125" customWidth="1"/>
    <col min="16" max="16" width="19.42578125" hidden="1" customWidth="1"/>
  </cols>
  <sheetData>
    <row r="1" spans="1:17" ht="38.25" customHeight="1" x14ac:dyDescent="0.25">
      <c r="L1" s="106"/>
      <c r="M1" s="235" t="s">
        <v>183</v>
      </c>
      <c r="N1" s="235"/>
      <c r="O1" s="235"/>
      <c r="P1" s="123"/>
      <c r="Q1" s="123"/>
    </row>
    <row r="2" spans="1:17" ht="15" customHeight="1" x14ac:dyDescent="0.25">
      <c r="A2" s="199" t="s">
        <v>180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</row>
    <row r="3" spans="1:17" ht="82.5" customHeight="1" x14ac:dyDescent="0.25">
      <c r="A3" s="199"/>
      <c r="B3" s="199"/>
      <c r="C3" s="199"/>
      <c r="D3" s="199"/>
      <c r="E3" s="199"/>
      <c r="F3" s="199"/>
      <c r="G3" s="199"/>
      <c r="H3" s="199"/>
      <c r="I3" s="199"/>
      <c r="J3" s="199"/>
      <c r="K3" s="199"/>
      <c r="L3" s="199"/>
      <c r="M3" s="199"/>
      <c r="N3" s="199"/>
      <c r="O3" s="199"/>
      <c r="P3" s="199"/>
    </row>
    <row r="4" spans="1:17" ht="15" hidden="1" customHeight="1" x14ac:dyDescent="0.25">
      <c r="A4" s="185" t="s">
        <v>115</v>
      </c>
      <c r="B4" s="185"/>
      <c r="C4" s="185"/>
      <c r="D4" s="185"/>
      <c r="E4" s="185"/>
      <c r="F4" s="185"/>
      <c r="G4" s="185"/>
      <c r="H4" s="185"/>
      <c r="I4" s="185"/>
      <c r="J4" s="185"/>
      <c r="K4" s="185"/>
      <c r="L4" s="185"/>
      <c r="M4" s="185"/>
      <c r="N4" s="185"/>
      <c r="O4" s="116"/>
      <c r="P4" s="19"/>
    </row>
    <row r="5" spans="1:17" hidden="1" x14ac:dyDescent="0.25">
      <c r="A5" s="178" t="s">
        <v>5</v>
      </c>
      <c r="B5" s="180" t="s">
        <v>66</v>
      </c>
      <c r="C5" s="180" t="s">
        <v>67</v>
      </c>
      <c r="D5" s="178" t="s">
        <v>22</v>
      </c>
      <c r="E5" s="117"/>
      <c r="F5" s="117"/>
      <c r="G5" s="117"/>
      <c r="H5" s="117"/>
      <c r="I5" s="178" t="s">
        <v>23</v>
      </c>
      <c r="J5" s="179"/>
      <c r="K5" s="205" t="s">
        <v>24</v>
      </c>
      <c r="L5" s="206"/>
      <c r="M5" s="205" t="s">
        <v>25</v>
      </c>
      <c r="N5" s="206"/>
      <c r="O5" s="47"/>
      <c r="P5" s="180" t="s">
        <v>26</v>
      </c>
    </row>
    <row r="6" spans="1:17" hidden="1" x14ac:dyDescent="0.25">
      <c r="A6" s="179"/>
      <c r="B6" s="181"/>
      <c r="C6" s="181"/>
      <c r="D6" s="179"/>
      <c r="E6" s="118"/>
      <c r="F6" s="118"/>
      <c r="G6" s="118"/>
      <c r="H6" s="118"/>
      <c r="I6" s="117" t="s">
        <v>27</v>
      </c>
      <c r="J6" s="117" t="s">
        <v>29</v>
      </c>
      <c r="K6" s="117" t="s">
        <v>27</v>
      </c>
      <c r="L6" s="117" t="s">
        <v>29</v>
      </c>
      <c r="M6" s="117" t="s">
        <v>27</v>
      </c>
      <c r="N6" s="117" t="s">
        <v>29</v>
      </c>
      <c r="O6" s="119"/>
      <c r="P6" s="181"/>
    </row>
    <row r="7" spans="1:17" ht="31.5" hidden="1" x14ac:dyDescent="0.25">
      <c r="A7" s="35">
        <v>1</v>
      </c>
      <c r="B7" s="35">
        <v>241</v>
      </c>
      <c r="C7" s="35">
        <v>611</v>
      </c>
      <c r="D7" s="22" t="s">
        <v>73</v>
      </c>
      <c r="E7" s="22"/>
      <c r="F7" s="22"/>
      <c r="G7" s="22"/>
      <c r="H7" s="22"/>
      <c r="I7" s="17"/>
      <c r="J7" s="27">
        <v>9066792</v>
      </c>
      <c r="K7" s="17"/>
      <c r="L7" s="27">
        <v>9066792</v>
      </c>
      <c r="M7" s="17"/>
      <c r="N7" s="27">
        <v>9066792</v>
      </c>
      <c r="O7" s="48"/>
    </row>
    <row r="8" spans="1:17" ht="25.5" hidden="1" x14ac:dyDescent="0.25">
      <c r="A8" s="186">
        <v>2</v>
      </c>
      <c r="B8" s="35">
        <v>241</v>
      </c>
      <c r="C8" s="35">
        <v>611</v>
      </c>
      <c r="D8" s="23" t="s">
        <v>74</v>
      </c>
      <c r="E8" s="23"/>
      <c r="F8" s="23"/>
      <c r="G8" s="23"/>
      <c r="H8" s="23"/>
      <c r="I8" s="17"/>
      <c r="J8" s="27">
        <v>5315016</v>
      </c>
      <c r="K8" s="17"/>
      <c r="L8" s="27">
        <v>5315016</v>
      </c>
      <c r="M8" s="17"/>
      <c r="N8" s="27">
        <v>5315016</v>
      </c>
      <c r="O8" s="48"/>
    </row>
    <row r="9" spans="1:17" ht="51" hidden="1" x14ac:dyDescent="0.25">
      <c r="A9" s="187"/>
      <c r="B9" s="35">
        <v>241</v>
      </c>
      <c r="C9" s="35">
        <v>611</v>
      </c>
      <c r="D9" s="24" t="s">
        <v>75</v>
      </c>
      <c r="E9" s="24"/>
      <c r="F9" s="24"/>
      <c r="G9" s="24"/>
      <c r="H9" s="24"/>
      <c r="I9" s="17"/>
      <c r="J9" s="28">
        <v>3751776</v>
      </c>
      <c r="K9" s="17"/>
      <c r="L9" s="28">
        <v>3751776</v>
      </c>
      <c r="M9" s="17"/>
      <c r="N9" s="28">
        <v>3751776</v>
      </c>
      <c r="O9" s="48"/>
    </row>
    <row r="10" spans="1:17" ht="31.5" hidden="1" x14ac:dyDescent="0.25">
      <c r="A10" s="35">
        <v>3</v>
      </c>
      <c r="B10" s="35">
        <v>241</v>
      </c>
      <c r="C10" s="35">
        <v>611</v>
      </c>
      <c r="D10" s="21" t="s">
        <v>76</v>
      </c>
      <c r="E10" s="21"/>
      <c r="F10" s="21"/>
      <c r="G10" s="21"/>
      <c r="H10" s="21"/>
      <c r="I10" s="17"/>
      <c r="J10" s="27">
        <v>0</v>
      </c>
      <c r="K10" s="17"/>
      <c r="L10" s="27">
        <v>0</v>
      </c>
      <c r="M10" s="17"/>
      <c r="N10" s="27">
        <v>0</v>
      </c>
      <c r="O10" s="48"/>
    </row>
    <row r="11" spans="1:17" ht="31.5" hidden="1" x14ac:dyDescent="0.25">
      <c r="A11" s="186">
        <v>4</v>
      </c>
      <c r="B11" s="35">
        <v>241</v>
      </c>
      <c r="C11" s="35">
        <v>611</v>
      </c>
      <c r="D11" s="21" t="s">
        <v>77</v>
      </c>
      <c r="E11" s="21"/>
      <c r="F11" s="21"/>
      <c r="G11" s="21"/>
      <c r="H11" s="21"/>
      <c r="I11" s="17"/>
      <c r="J11" s="27">
        <v>2738171.18</v>
      </c>
      <c r="K11" s="17"/>
      <c r="L11" s="27">
        <v>2738171.18</v>
      </c>
      <c r="M11" s="17"/>
      <c r="N11" s="27">
        <v>2738171.18</v>
      </c>
      <c r="O11" s="48"/>
    </row>
    <row r="12" spans="1:17" ht="25.5" hidden="1" x14ac:dyDescent="0.25">
      <c r="A12" s="188"/>
      <c r="B12" s="35">
        <v>241</v>
      </c>
      <c r="C12" s="35">
        <v>611</v>
      </c>
      <c r="D12" s="23" t="s">
        <v>74</v>
      </c>
      <c r="E12" s="23"/>
      <c r="F12" s="23"/>
      <c r="G12" s="23"/>
      <c r="H12" s="23"/>
      <c r="I12" s="17"/>
      <c r="J12" s="27">
        <v>1605134.83</v>
      </c>
      <c r="K12" s="17"/>
      <c r="L12" s="27">
        <v>1605134.83</v>
      </c>
      <c r="M12" s="17"/>
      <c r="N12" s="27">
        <v>1605134.83</v>
      </c>
      <c r="O12" s="48"/>
    </row>
    <row r="13" spans="1:17" ht="38.25" hidden="1" x14ac:dyDescent="0.25">
      <c r="A13" s="187"/>
      <c r="B13" s="35">
        <v>241</v>
      </c>
      <c r="C13" s="35">
        <v>611</v>
      </c>
      <c r="D13" s="24" t="s">
        <v>78</v>
      </c>
      <c r="E13" s="24"/>
      <c r="F13" s="24"/>
      <c r="G13" s="24"/>
      <c r="H13" s="24"/>
      <c r="I13" s="17"/>
      <c r="J13" s="27">
        <v>1133036.3500000001</v>
      </c>
      <c r="K13" s="17"/>
      <c r="L13" s="27">
        <v>1133036.3500000001</v>
      </c>
      <c r="M13" s="17"/>
      <c r="N13" s="27">
        <v>1133036.3500000001</v>
      </c>
      <c r="O13" s="48"/>
    </row>
    <row r="14" spans="1:17" ht="31.5" hidden="1" x14ac:dyDescent="0.25">
      <c r="A14" s="35">
        <v>5</v>
      </c>
      <c r="B14" s="35">
        <v>241</v>
      </c>
      <c r="C14" s="35">
        <v>611</v>
      </c>
      <c r="D14" s="21" t="s">
        <v>79</v>
      </c>
      <c r="E14" s="21"/>
      <c r="F14" s="21"/>
      <c r="G14" s="21"/>
      <c r="H14" s="21"/>
      <c r="I14" s="17"/>
      <c r="J14" s="27">
        <v>820116</v>
      </c>
      <c r="K14" s="17"/>
      <c r="L14" s="27">
        <v>820116</v>
      </c>
      <c r="M14" s="17"/>
      <c r="N14" s="27">
        <v>820116</v>
      </c>
      <c r="O14" s="48"/>
    </row>
    <row r="15" spans="1:17" ht="15.75" hidden="1" x14ac:dyDescent="0.25">
      <c r="A15" s="186">
        <v>6</v>
      </c>
      <c r="B15" s="35">
        <v>241</v>
      </c>
      <c r="C15" s="35">
        <v>611</v>
      </c>
      <c r="D15" s="21" t="s">
        <v>80</v>
      </c>
      <c r="E15" s="21"/>
      <c r="F15" s="21"/>
      <c r="G15" s="21"/>
      <c r="H15" s="21"/>
      <c r="I15" s="17"/>
      <c r="J15" s="27">
        <v>95023</v>
      </c>
      <c r="K15" s="17"/>
      <c r="L15" s="27">
        <v>95023</v>
      </c>
      <c r="M15" s="17"/>
      <c r="N15" s="27">
        <v>95023</v>
      </c>
      <c r="O15" s="48"/>
    </row>
    <row r="16" spans="1:17" ht="25.5" hidden="1" x14ac:dyDescent="0.25">
      <c r="A16" s="188"/>
      <c r="B16" s="35">
        <v>241</v>
      </c>
      <c r="C16" s="35">
        <v>611</v>
      </c>
      <c r="D16" s="23" t="s">
        <v>81</v>
      </c>
      <c r="E16" s="23"/>
      <c r="F16" s="23"/>
      <c r="G16" s="23"/>
      <c r="H16" s="23"/>
      <c r="I16" s="17"/>
      <c r="J16" s="29">
        <v>15576</v>
      </c>
      <c r="K16" s="17"/>
      <c r="L16" s="29">
        <v>15576</v>
      </c>
      <c r="M16" s="17"/>
      <c r="N16" s="29">
        <v>15576</v>
      </c>
      <c r="O16" s="49"/>
    </row>
    <row r="17" spans="1:15" hidden="1" x14ac:dyDescent="0.25">
      <c r="A17" s="188"/>
      <c r="B17" s="35">
        <v>241</v>
      </c>
      <c r="C17" s="35">
        <v>611</v>
      </c>
      <c r="D17" s="23" t="s">
        <v>82</v>
      </c>
      <c r="E17" s="23"/>
      <c r="F17" s="23"/>
      <c r="G17" s="23"/>
      <c r="H17" s="23"/>
      <c r="I17" s="17"/>
      <c r="J17" s="29">
        <v>13087</v>
      </c>
      <c r="K17" s="17"/>
      <c r="L17" s="29">
        <v>13087</v>
      </c>
      <c r="M17" s="17"/>
      <c r="N17" s="29">
        <v>13087</v>
      </c>
      <c r="O17" s="49"/>
    </row>
    <row r="18" spans="1:15" hidden="1" x14ac:dyDescent="0.25">
      <c r="A18" s="187"/>
      <c r="B18" s="35">
        <v>241</v>
      </c>
      <c r="C18" s="35">
        <v>611</v>
      </c>
      <c r="D18" s="23" t="s">
        <v>83</v>
      </c>
      <c r="E18" s="23"/>
      <c r="F18" s="23"/>
      <c r="G18" s="23"/>
      <c r="H18" s="23"/>
      <c r="I18" s="17"/>
      <c r="J18" s="30">
        <v>66360</v>
      </c>
      <c r="K18" s="17"/>
      <c r="L18" s="30">
        <v>66360</v>
      </c>
      <c r="M18" s="17"/>
      <c r="N18" s="30">
        <v>66360</v>
      </c>
      <c r="O18" s="49"/>
    </row>
    <row r="19" spans="1:15" ht="31.5" hidden="1" x14ac:dyDescent="0.25">
      <c r="A19" s="35">
        <v>7</v>
      </c>
      <c r="B19" s="35">
        <v>241</v>
      </c>
      <c r="C19" s="35">
        <v>611</v>
      </c>
      <c r="D19" s="21" t="s">
        <v>84</v>
      </c>
      <c r="E19" s="21"/>
      <c r="F19" s="21"/>
      <c r="G19" s="21"/>
      <c r="H19" s="21"/>
      <c r="I19" s="17"/>
      <c r="J19" s="27">
        <v>0</v>
      </c>
      <c r="K19" s="17"/>
      <c r="L19" s="27">
        <v>0</v>
      </c>
      <c r="M19" s="17"/>
      <c r="N19" s="27">
        <v>0</v>
      </c>
      <c r="O19" s="48"/>
    </row>
    <row r="20" spans="1:15" ht="31.5" hidden="1" x14ac:dyDescent="0.25">
      <c r="A20" s="186">
        <v>8</v>
      </c>
      <c r="B20" s="35">
        <v>241</v>
      </c>
      <c r="C20" s="35">
        <v>611</v>
      </c>
      <c r="D20" s="21" t="s">
        <v>85</v>
      </c>
      <c r="E20" s="21"/>
      <c r="F20" s="21"/>
      <c r="G20" s="21"/>
      <c r="H20" s="21"/>
      <c r="I20" s="17"/>
      <c r="J20" s="27">
        <v>440163</v>
      </c>
      <c r="K20" s="17"/>
      <c r="L20" s="27">
        <v>440163</v>
      </c>
      <c r="M20" s="17"/>
      <c r="N20" s="27">
        <v>440163</v>
      </c>
      <c r="O20" s="48"/>
    </row>
    <row r="21" spans="1:15" ht="25.5" hidden="1" x14ac:dyDescent="0.25">
      <c r="A21" s="188"/>
      <c r="B21" s="35">
        <v>241</v>
      </c>
      <c r="C21" s="35">
        <v>611</v>
      </c>
      <c r="D21" s="23" t="s">
        <v>86</v>
      </c>
      <c r="E21" s="23"/>
      <c r="F21" s="23"/>
      <c r="G21" s="23"/>
      <c r="H21" s="23"/>
      <c r="I21" s="17"/>
      <c r="J21" s="29">
        <v>52814</v>
      </c>
      <c r="K21" s="17"/>
      <c r="L21" s="29">
        <v>52814</v>
      </c>
      <c r="M21" s="17"/>
      <c r="N21" s="29">
        <v>52814</v>
      </c>
      <c r="O21" s="49"/>
    </row>
    <row r="22" spans="1:15" ht="25.5" hidden="1" x14ac:dyDescent="0.25">
      <c r="A22" s="188"/>
      <c r="B22" s="35">
        <v>241</v>
      </c>
      <c r="C22" s="35">
        <v>611</v>
      </c>
      <c r="D22" s="23" t="s">
        <v>87</v>
      </c>
      <c r="E22" s="23"/>
      <c r="F22" s="23"/>
      <c r="G22" s="23"/>
      <c r="H22" s="23"/>
      <c r="I22" s="17"/>
      <c r="J22" s="29">
        <v>380940</v>
      </c>
      <c r="K22" s="17"/>
      <c r="L22" s="29">
        <v>380940</v>
      </c>
      <c r="M22" s="17"/>
      <c r="N22" s="29">
        <v>380940</v>
      </c>
      <c r="O22" s="49"/>
    </row>
    <row r="23" spans="1:15" hidden="1" x14ac:dyDescent="0.25">
      <c r="A23" s="188"/>
      <c r="B23" s="35">
        <v>241</v>
      </c>
      <c r="C23" s="35">
        <v>611</v>
      </c>
      <c r="D23" s="23" t="s">
        <v>88</v>
      </c>
      <c r="E23" s="23"/>
      <c r="F23" s="23"/>
      <c r="G23" s="23"/>
      <c r="H23" s="23"/>
      <c r="I23" s="17"/>
      <c r="J23" s="29">
        <v>3755</v>
      </c>
      <c r="K23" s="17"/>
      <c r="L23" s="29">
        <v>3755</v>
      </c>
      <c r="M23" s="17"/>
      <c r="N23" s="29">
        <v>3755</v>
      </c>
      <c r="O23" s="49"/>
    </row>
    <row r="24" spans="1:15" ht="127.5" hidden="1" x14ac:dyDescent="0.25">
      <c r="A24" s="187"/>
      <c r="B24" s="35">
        <v>241</v>
      </c>
      <c r="C24" s="35">
        <v>611</v>
      </c>
      <c r="D24" s="24" t="s">
        <v>89</v>
      </c>
      <c r="E24" s="24"/>
      <c r="F24" s="24"/>
      <c r="G24" s="24"/>
      <c r="H24" s="24"/>
      <c r="I24" s="17"/>
      <c r="J24" s="31">
        <v>2654</v>
      </c>
      <c r="K24" s="17"/>
      <c r="L24" s="31">
        <v>2654</v>
      </c>
      <c r="M24" s="17"/>
      <c r="N24" s="31">
        <v>2654</v>
      </c>
      <c r="O24" s="50"/>
    </row>
    <row r="25" spans="1:15" ht="31.5" hidden="1" x14ac:dyDescent="0.25">
      <c r="A25" s="35">
        <v>9</v>
      </c>
      <c r="B25" s="35">
        <v>241</v>
      </c>
      <c r="C25" s="35">
        <v>611</v>
      </c>
      <c r="D25" s="21" t="s">
        <v>90</v>
      </c>
      <c r="E25" s="21"/>
      <c r="F25" s="21"/>
      <c r="G25" s="21"/>
      <c r="H25" s="21"/>
      <c r="I25" s="17"/>
      <c r="J25" s="27">
        <v>0</v>
      </c>
      <c r="K25" s="17"/>
      <c r="L25" s="27">
        <v>0</v>
      </c>
      <c r="M25" s="17"/>
      <c r="N25" s="27">
        <v>0</v>
      </c>
      <c r="O25" s="48"/>
    </row>
    <row r="26" spans="1:15" ht="47.25" hidden="1" x14ac:dyDescent="0.25">
      <c r="A26" s="186">
        <v>10</v>
      </c>
      <c r="B26" s="35">
        <v>241</v>
      </c>
      <c r="C26" s="35">
        <v>611</v>
      </c>
      <c r="D26" s="22" t="s">
        <v>91</v>
      </c>
      <c r="E26" s="22"/>
      <c r="F26" s="22"/>
      <c r="G26" s="22"/>
      <c r="H26" s="22"/>
      <c r="I26" s="17"/>
      <c r="J26" s="32">
        <v>98000</v>
      </c>
      <c r="K26" s="17"/>
      <c r="L26" s="32">
        <v>98000</v>
      </c>
      <c r="M26" s="17"/>
      <c r="N26" s="32">
        <v>98000</v>
      </c>
      <c r="O26" s="48"/>
    </row>
    <row r="27" spans="1:15" ht="94.5" hidden="1" x14ac:dyDescent="0.25">
      <c r="A27" s="188"/>
      <c r="B27" s="35">
        <v>241</v>
      </c>
      <c r="C27" s="35">
        <v>611</v>
      </c>
      <c r="D27" s="21" t="s">
        <v>92</v>
      </c>
      <c r="E27" s="21"/>
      <c r="F27" s="21"/>
      <c r="G27" s="21"/>
      <c r="H27" s="21"/>
      <c r="I27" s="17"/>
      <c r="J27" s="27">
        <v>98000</v>
      </c>
      <c r="K27" s="17"/>
      <c r="L27" s="27">
        <v>98000</v>
      </c>
      <c r="M27" s="17"/>
      <c r="N27" s="27">
        <v>98000</v>
      </c>
      <c r="O27" s="48"/>
    </row>
    <row r="28" spans="1:15" ht="38.25" hidden="1" x14ac:dyDescent="0.25">
      <c r="A28" s="188"/>
      <c r="B28" s="35">
        <v>241</v>
      </c>
      <c r="C28" s="35">
        <v>611</v>
      </c>
      <c r="D28" s="25" t="s">
        <v>93</v>
      </c>
      <c r="E28" s="25"/>
      <c r="F28" s="25"/>
      <c r="G28" s="25"/>
      <c r="H28" s="25"/>
      <c r="I28" s="17"/>
      <c r="J28" s="29">
        <v>50000</v>
      </c>
      <c r="K28" s="17"/>
      <c r="L28" s="29">
        <v>50000</v>
      </c>
      <c r="M28" s="17"/>
      <c r="N28" s="29">
        <v>50000</v>
      </c>
      <c r="O28" s="49"/>
    </row>
    <row r="29" spans="1:15" ht="25.5" hidden="1" x14ac:dyDescent="0.25">
      <c r="A29" s="187"/>
      <c r="B29" s="35">
        <v>241</v>
      </c>
      <c r="C29" s="35">
        <v>611</v>
      </c>
      <c r="D29" s="26" t="s">
        <v>94</v>
      </c>
      <c r="E29" s="26"/>
      <c r="F29" s="26"/>
      <c r="G29" s="26"/>
      <c r="H29" s="26"/>
      <c r="I29" s="17"/>
      <c r="J29" s="30">
        <v>48000</v>
      </c>
      <c r="K29" s="17"/>
      <c r="L29" s="30">
        <v>48000</v>
      </c>
      <c r="M29" s="17"/>
      <c r="N29" s="30">
        <v>48000</v>
      </c>
      <c r="O29" s="49"/>
    </row>
    <row r="30" spans="1:15" ht="31.5" hidden="1" x14ac:dyDescent="0.25">
      <c r="A30" s="186">
        <v>11</v>
      </c>
      <c r="B30" s="35">
        <v>241</v>
      </c>
      <c r="C30" s="35">
        <v>611</v>
      </c>
      <c r="D30" s="21" t="s">
        <v>95</v>
      </c>
      <c r="E30" s="21"/>
      <c r="F30" s="21"/>
      <c r="G30" s="21"/>
      <c r="H30" s="21"/>
      <c r="I30" s="17"/>
      <c r="J30" s="27">
        <v>186930</v>
      </c>
      <c r="K30" s="17"/>
      <c r="L30" s="27">
        <v>186930</v>
      </c>
      <c r="M30" s="17"/>
      <c r="N30" s="27">
        <v>186930</v>
      </c>
      <c r="O30" s="48"/>
    </row>
    <row r="31" spans="1:15" ht="47.25" hidden="1" x14ac:dyDescent="0.25">
      <c r="A31" s="188"/>
      <c r="B31" s="35">
        <v>241</v>
      </c>
      <c r="C31" s="35">
        <v>611</v>
      </c>
      <c r="D31" s="21" t="s">
        <v>96</v>
      </c>
      <c r="E31" s="21"/>
      <c r="F31" s="21"/>
      <c r="G31" s="21"/>
      <c r="H31" s="21"/>
      <c r="I31" s="17"/>
      <c r="J31" s="27">
        <v>186930</v>
      </c>
      <c r="K31" s="17"/>
      <c r="L31" s="27">
        <v>186930</v>
      </c>
      <c r="M31" s="17"/>
      <c r="N31" s="27">
        <v>186930</v>
      </c>
      <c r="O31" s="48"/>
    </row>
    <row r="32" spans="1:15" ht="25.5" hidden="1" x14ac:dyDescent="0.25">
      <c r="A32" s="188"/>
      <c r="B32" s="35">
        <v>241</v>
      </c>
      <c r="C32" s="35">
        <v>611</v>
      </c>
      <c r="D32" s="23" t="s">
        <v>97</v>
      </c>
      <c r="E32" s="23"/>
      <c r="F32" s="23"/>
      <c r="G32" s="23"/>
      <c r="H32" s="23"/>
      <c r="I32" s="17"/>
      <c r="J32" s="33">
        <v>73080</v>
      </c>
      <c r="K32" s="17"/>
      <c r="L32" s="33">
        <v>73080</v>
      </c>
      <c r="M32" s="17"/>
      <c r="N32" s="33">
        <v>73080</v>
      </c>
      <c r="O32" s="51"/>
    </row>
    <row r="33" spans="1:16" ht="38.25" hidden="1" x14ac:dyDescent="0.25">
      <c r="A33" s="188"/>
      <c r="B33" s="35">
        <v>241</v>
      </c>
      <c r="C33" s="35">
        <v>611</v>
      </c>
      <c r="D33" s="23" t="s">
        <v>98</v>
      </c>
      <c r="E33" s="23"/>
      <c r="F33" s="23"/>
      <c r="G33" s="23"/>
      <c r="H33" s="23"/>
      <c r="I33" s="17"/>
      <c r="J33" s="33">
        <v>13850</v>
      </c>
      <c r="K33" s="17"/>
      <c r="L33" s="33">
        <v>13850</v>
      </c>
      <c r="M33" s="17"/>
      <c r="N33" s="33">
        <v>13850</v>
      </c>
      <c r="O33" s="51"/>
    </row>
    <row r="34" spans="1:16" ht="38.25" hidden="1" x14ac:dyDescent="0.25">
      <c r="A34" s="187"/>
      <c r="B34" s="35">
        <v>241</v>
      </c>
      <c r="C34" s="35">
        <v>611</v>
      </c>
      <c r="D34" s="23" t="s">
        <v>99</v>
      </c>
      <c r="E34" s="23"/>
      <c r="F34" s="23"/>
      <c r="G34" s="23"/>
      <c r="H34" s="23"/>
      <c r="I34" s="17"/>
      <c r="J34" s="33">
        <v>100000</v>
      </c>
      <c r="K34" s="17"/>
      <c r="L34" s="33">
        <v>100000</v>
      </c>
      <c r="M34" s="17"/>
      <c r="N34" s="33">
        <v>100000</v>
      </c>
      <c r="O34" s="51"/>
    </row>
    <row r="35" spans="1:16" ht="31.5" hidden="1" x14ac:dyDescent="0.25">
      <c r="A35" s="35">
        <v>12</v>
      </c>
      <c r="B35" s="35">
        <v>241</v>
      </c>
      <c r="C35" s="35">
        <v>611</v>
      </c>
      <c r="D35" s="21" t="s">
        <v>100</v>
      </c>
      <c r="E35" s="21"/>
      <c r="F35" s="21"/>
      <c r="G35" s="21"/>
      <c r="H35" s="21"/>
      <c r="I35" s="17"/>
      <c r="J35" s="27">
        <v>674927.04</v>
      </c>
      <c r="K35" s="17"/>
      <c r="L35" s="27">
        <v>674927.04</v>
      </c>
      <c r="M35" s="17"/>
      <c r="N35" s="27">
        <v>674927.04</v>
      </c>
      <c r="O35" s="48"/>
    </row>
    <row r="36" spans="1:16" ht="78.75" hidden="1" x14ac:dyDescent="0.25">
      <c r="A36" s="186">
        <v>13</v>
      </c>
      <c r="B36" s="35">
        <v>241</v>
      </c>
      <c r="C36" s="35">
        <v>611</v>
      </c>
      <c r="D36" s="21" t="s">
        <v>101</v>
      </c>
      <c r="E36" s="21"/>
      <c r="F36" s="21"/>
      <c r="G36" s="21"/>
      <c r="H36" s="21"/>
      <c r="I36" s="17"/>
      <c r="J36" s="27">
        <v>674927.04</v>
      </c>
      <c r="K36" s="17"/>
      <c r="L36" s="27">
        <v>674927.04</v>
      </c>
      <c r="M36" s="17"/>
      <c r="N36" s="27">
        <v>674927.04</v>
      </c>
      <c r="O36" s="48"/>
    </row>
    <row r="37" spans="1:16" hidden="1" x14ac:dyDescent="0.25">
      <c r="A37" s="188"/>
      <c r="B37" s="35">
        <v>241</v>
      </c>
      <c r="C37" s="35">
        <v>611</v>
      </c>
      <c r="D37" s="23" t="s">
        <v>102</v>
      </c>
      <c r="E37" s="23"/>
      <c r="F37" s="23"/>
      <c r="G37" s="23"/>
      <c r="H37" s="23"/>
      <c r="I37" s="17"/>
      <c r="J37" s="33">
        <v>9936.56</v>
      </c>
      <c r="K37" s="17"/>
      <c r="L37" s="33">
        <v>9936.56</v>
      </c>
      <c r="M37" s="17"/>
      <c r="N37" s="33">
        <v>9936.56</v>
      </c>
      <c r="O37" s="51"/>
    </row>
    <row r="38" spans="1:16" hidden="1" x14ac:dyDescent="0.25">
      <c r="A38" s="187"/>
      <c r="B38" s="35">
        <v>241</v>
      </c>
      <c r="C38" s="35">
        <v>611</v>
      </c>
      <c r="D38" s="23" t="s">
        <v>103</v>
      </c>
      <c r="E38" s="23"/>
      <c r="F38" s="23"/>
      <c r="G38" s="23"/>
      <c r="H38" s="23"/>
      <c r="I38" s="17"/>
      <c r="J38" s="33">
        <v>664990.48</v>
      </c>
      <c r="K38" s="17"/>
      <c r="L38" s="33">
        <v>664990.48</v>
      </c>
      <c r="M38" s="17"/>
      <c r="N38" s="33">
        <v>664990.48</v>
      </c>
      <c r="O38" s="51"/>
    </row>
    <row r="39" spans="1:16" ht="31.5" hidden="1" x14ac:dyDescent="0.25">
      <c r="A39" s="35">
        <v>14</v>
      </c>
      <c r="B39" s="35">
        <v>241</v>
      </c>
      <c r="C39" s="35">
        <v>611</v>
      </c>
      <c r="D39" s="21" t="s">
        <v>104</v>
      </c>
      <c r="E39" s="21"/>
      <c r="F39" s="21"/>
      <c r="G39" s="21"/>
      <c r="H39" s="21"/>
      <c r="I39" s="17"/>
      <c r="J39" s="27">
        <v>171884</v>
      </c>
      <c r="K39" s="17"/>
      <c r="L39" s="27">
        <v>171884</v>
      </c>
      <c r="M39" s="17"/>
      <c r="N39" s="27">
        <v>171884</v>
      </c>
      <c r="O39" s="48"/>
    </row>
    <row r="40" spans="1:16" ht="110.25" hidden="1" x14ac:dyDescent="0.25">
      <c r="A40" s="186">
        <v>15</v>
      </c>
      <c r="B40" s="35">
        <v>241</v>
      </c>
      <c r="C40" s="35">
        <v>611</v>
      </c>
      <c r="D40" s="21" t="s">
        <v>105</v>
      </c>
      <c r="E40" s="21"/>
      <c r="F40" s="21"/>
      <c r="G40" s="21"/>
      <c r="H40" s="21"/>
      <c r="I40" s="17"/>
      <c r="J40" s="27">
        <v>50000</v>
      </c>
      <c r="K40" s="17"/>
      <c r="L40" s="27">
        <v>50000</v>
      </c>
      <c r="M40" s="17"/>
      <c r="N40" s="27">
        <v>50000</v>
      </c>
      <c r="O40" s="48"/>
    </row>
    <row r="41" spans="1:16" ht="31.5" hidden="1" x14ac:dyDescent="0.25">
      <c r="A41" s="187">
        <v>35</v>
      </c>
      <c r="B41" s="35">
        <v>241</v>
      </c>
      <c r="C41" s="35">
        <v>611</v>
      </c>
      <c r="D41" s="21" t="s">
        <v>106</v>
      </c>
      <c r="E41" s="21"/>
      <c r="F41" s="21"/>
      <c r="G41" s="21"/>
      <c r="H41" s="21"/>
      <c r="I41" s="17"/>
      <c r="J41" s="27">
        <v>50000</v>
      </c>
      <c r="K41" s="17"/>
      <c r="L41" s="27">
        <v>50000</v>
      </c>
      <c r="M41" s="17"/>
      <c r="N41" s="27">
        <v>50000</v>
      </c>
      <c r="O41" s="48"/>
    </row>
    <row r="42" spans="1:16" ht="47.25" hidden="1" x14ac:dyDescent="0.25">
      <c r="A42" s="186">
        <v>16</v>
      </c>
      <c r="B42" s="35">
        <v>241</v>
      </c>
      <c r="C42" s="35">
        <v>611</v>
      </c>
      <c r="D42" s="22" t="s">
        <v>107</v>
      </c>
      <c r="E42" s="22"/>
      <c r="F42" s="22"/>
      <c r="G42" s="22"/>
      <c r="H42" s="22"/>
      <c r="I42" s="17"/>
      <c r="J42" s="32">
        <v>121884</v>
      </c>
      <c r="K42" s="17"/>
      <c r="L42" s="32">
        <v>121884</v>
      </c>
      <c r="M42" s="17"/>
      <c r="N42" s="32">
        <v>121884</v>
      </c>
      <c r="O42" s="48"/>
    </row>
    <row r="43" spans="1:16" ht="31.5" hidden="1" x14ac:dyDescent="0.25">
      <c r="A43" s="188"/>
      <c r="B43" s="35">
        <v>241</v>
      </c>
      <c r="C43" s="35">
        <v>611</v>
      </c>
      <c r="D43" s="21" t="s">
        <v>108</v>
      </c>
      <c r="E43" s="21"/>
      <c r="F43" s="21"/>
      <c r="G43" s="21"/>
      <c r="H43" s="21"/>
      <c r="I43" s="17"/>
      <c r="J43" s="34">
        <v>89984</v>
      </c>
      <c r="K43" s="17"/>
      <c r="L43" s="34">
        <v>89984</v>
      </c>
      <c r="M43" s="17"/>
      <c r="N43" s="34">
        <v>89984</v>
      </c>
      <c r="O43" s="52"/>
    </row>
    <row r="44" spans="1:16" ht="31.5" hidden="1" x14ac:dyDescent="0.25">
      <c r="A44" s="188"/>
      <c r="B44" s="35">
        <v>241</v>
      </c>
      <c r="C44" s="35">
        <v>611</v>
      </c>
      <c r="D44" s="21" t="s">
        <v>109</v>
      </c>
      <c r="E44" s="21"/>
      <c r="F44" s="21"/>
      <c r="G44" s="21"/>
      <c r="H44" s="21"/>
      <c r="I44" s="17"/>
      <c r="J44" s="27">
        <v>31900</v>
      </c>
      <c r="K44" s="17"/>
      <c r="L44" s="27">
        <v>31900</v>
      </c>
      <c r="M44" s="17"/>
      <c r="N44" s="27">
        <v>31900</v>
      </c>
      <c r="O44" s="48"/>
    </row>
    <row r="45" spans="1:16" ht="25.5" hidden="1" x14ac:dyDescent="0.25">
      <c r="A45" s="187"/>
      <c r="B45" s="35">
        <v>241</v>
      </c>
      <c r="C45" s="35">
        <v>611</v>
      </c>
      <c r="D45" s="23" t="s">
        <v>110</v>
      </c>
      <c r="E45" s="23"/>
      <c r="F45" s="23"/>
      <c r="G45" s="23"/>
      <c r="H45" s="23"/>
      <c r="I45" s="17"/>
      <c r="J45" s="33">
        <v>31900</v>
      </c>
      <c r="K45" s="17"/>
      <c r="L45" s="33">
        <v>31900</v>
      </c>
      <c r="M45" s="17"/>
      <c r="N45" s="33">
        <v>31900</v>
      </c>
      <c r="O45" s="51"/>
    </row>
    <row r="46" spans="1:16" hidden="1" x14ac:dyDescent="0.25">
      <c r="A46" s="182" t="s">
        <v>64</v>
      </c>
      <c r="B46" s="183"/>
      <c r="C46" s="183"/>
      <c r="D46" s="184"/>
      <c r="E46" s="120"/>
      <c r="F46" s="120"/>
      <c r="G46" s="120"/>
      <c r="H46" s="120"/>
      <c r="I46" s="11" t="s">
        <v>65</v>
      </c>
      <c r="J46" s="37">
        <v>13471890.220000001</v>
      </c>
      <c r="K46" s="11" t="s">
        <v>65</v>
      </c>
      <c r="L46" s="37">
        <v>13471890.220000001</v>
      </c>
      <c r="M46" s="11" t="s">
        <v>65</v>
      </c>
      <c r="N46" s="37">
        <v>13471890.220000001</v>
      </c>
      <c r="O46" s="53"/>
    </row>
    <row r="47" spans="1:16" ht="15" customHeight="1" x14ac:dyDescent="0.25">
      <c r="A47" s="200" t="s">
        <v>119</v>
      </c>
      <c r="B47" s="201"/>
      <c r="C47" s="201"/>
      <c r="D47" s="201"/>
      <c r="E47" s="201"/>
      <c r="F47" s="201"/>
      <c r="G47" s="201"/>
      <c r="H47" s="201"/>
      <c r="I47" s="201"/>
      <c r="J47" s="201"/>
      <c r="K47" s="201"/>
      <c r="L47" s="201"/>
      <c r="M47" s="201"/>
      <c r="N47" s="201"/>
      <c r="O47" s="201"/>
      <c r="P47" s="201"/>
    </row>
    <row r="48" spans="1:16" ht="15" customHeight="1" x14ac:dyDescent="0.25">
      <c r="A48" s="178" t="s">
        <v>5</v>
      </c>
      <c r="B48" s="180" t="s">
        <v>66</v>
      </c>
      <c r="C48" s="180" t="s">
        <v>67</v>
      </c>
      <c r="D48" s="178" t="s">
        <v>175</v>
      </c>
      <c r="E48" s="180" t="s">
        <v>182</v>
      </c>
      <c r="F48" s="180" t="s">
        <v>162</v>
      </c>
      <c r="G48" s="180" t="s">
        <v>192</v>
      </c>
      <c r="H48" s="180" t="s">
        <v>157</v>
      </c>
      <c r="I48" s="178" t="s">
        <v>23</v>
      </c>
      <c r="J48" s="179"/>
      <c r="K48" s="205" t="s">
        <v>24</v>
      </c>
      <c r="L48" s="206"/>
      <c r="M48" s="205" t="s">
        <v>25</v>
      </c>
      <c r="N48" s="206"/>
      <c r="O48" s="180" t="s">
        <v>165</v>
      </c>
      <c r="P48" s="180" t="s">
        <v>26</v>
      </c>
    </row>
    <row r="49" spans="1:16" ht="54.75" customHeight="1" x14ac:dyDescent="0.25">
      <c r="A49" s="179"/>
      <c r="B49" s="181"/>
      <c r="C49" s="181"/>
      <c r="D49" s="179"/>
      <c r="E49" s="181"/>
      <c r="F49" s="181"/>
      <c r="G49" s="181"/>
      <c r="H49" s="181"/>
      <c r="I49" s="117" t="s">
        <v>27</v>
      </c>
      <c r="J49" s="117" t="s">
        <v>158</v>
      </c>
      <c r="K49" s="117" t="s">
        <v>27</v>
      </c>
      <c r="L49" s="117" t="s">
        <v>158</v>
      </c>
      <c r="M49" s="117" t="s">
        <v>27</v>
      </c>
      <c r="N49" s="117" t="s">
        <v>158</v>
      </c>
      <c r="O49" s="181"/>
      <c r="P49" s="181"/>
    </row>
    <row r="50" spans="1:16" s="59" customFormat="1" ht="57" x14ac:dyDescent="0.25">
      <c r="A50" s="54" t="s">
        <v>144</v>
      </c>
      <c r="B50" s="54">
        <v>241</v>
      </c>
      <c r="C50" s="54">
        <v>612</v>
      </c>
      <c r="D50" s="6" t="s">
        <v>207</v>
      </c>
      <c r="E50" s="55">
        <f>F50+G50</f>
        <v>2686</v>
      </c>
      <c r="F50" s="55">
        <f>F51+F52</f>
        <v>522</v>
      </c>
      <c r="G50" s="55">
        <f>G51+G52</f>
        <v>2164</v>
      </c>
      <c r="H50" s="202" t="s">
        <v>206</v>
      </c>
      <c r="I50" s="56" t="s">
        <v>130</v>
      </c>
      <c r="J50" s="56" t="s">
        <v>130</v>
      </c>
      <c r="K50" s="56" t="s">
        <v>130</v>
      </c>
      <c r="L50" s="56" t="s">
        <v>130</v>
      </c>
      <c r="M50" s="57" t="s">
        <v>130</v>
      </c>
      <c r="N50" s="57" t="s">
        <v>130</v>
      </c>
      <c r="O50" s="95"/>
      <c r="P50" s="58"/>
    </row>
    <row r="51" spans="1:16" s="86" customFormat="1" x14ac:dyDescent="0.25">
      <c r="A51" s="78" t="s">
        <v>141</v>
      </c>
      <c r="B51" s="78"/>
      <c r="C51" s="78"/>
      <c r="D51" s="79" t="s">
        <v>159</v>
      </c>
      <c r="E51" s="80">
        <f t="shared" ref="E51:E55" si="0">F51+G51</f>
        <v>1422</v>
      </c>
      <c r="F51" s="80">
        <v>379</v>
      </c>
      <c r="G51" s="80">
        <f>688+355</f>
        <v>1043</v>
      </c>
      <c r="H51" s="203"/>
      <c r="I51" s="90">
        <v>159</v>
      </c>
      <c r="J51" s="92">
        <f>320*159</f>
        <v>50880</v>
      </c>
      <c r="K51" s="90">
        <v>301</v>
      </c>
      <c r="L51" s="92">
        <f>320*K51</f>
        <v>96320</v>
      </c>
      <c r="M51" s="90">
        <v>583</v>
      </c>
      <c r="N51" s="92">
        <f>583*320</f>
        <v>186560</v>
      </c>
      <c r="O51" s="88">
        <f>L51+J51+N51</f>
        <v>333760</v>
      </c>
      <c r="P51" s="83"/>
    </row>
    <row r="52" spans="1:16" s="86" customFormat="1" x14ac:dyDescent="0.25">
      <c r="A52" s="78" t="s">
        <v>142</v>
      </c>
      <c r="B52" s="78"/>
      <c r="C52" s="78"/>
      <c r="D52" s="79" t="s">
        <v>160</v>
      </c>
      <c r="E52" s="80">
        <f t="shared" si="0"/>
        <v>1264</v>
      </c>
      <c r="F52" s="80">
        <v>143</v>
      </c>
      <c r="G52" s="80">
        <f>280+280+280+281</f>
        <v>1121</v>
      </c>
      <c r="H52" s="204"/>
      <c r="I52" s="81" t="s">
        <v>130</v>
      </c>
      <c r="J52" s="81" t="s">
        <v>130</v>
      </c>
      <c r="K52" s="81" t="s">
        <v>130</v>
      </c>
      <c r="L52" s="81" t="s">
        <v>130</v>
      </c>
      <c r="M52" s="82" t="s">
        <v>130</v>
      </c>
      <c r="N52" s="82" t="s">
        <v>130</v>
      </c>
      <c r="O52" s="88" t="str">
        <f>N52</f>
        <v>х</v>
      </c>
      <c r="P52" s="83"/>
    </row>
    <row r="53" spans="1:16" s="59" customFormat="1" ht="48.75" customHeight="1" x14ac:dyDescent="0.25">
      <c r="A53" s="54">
        <v>2</v>
      </c>
      <c r="B53" s="54"/>
      <c r="C53" s="54"/>
      <c r="D53" s="6" t="s">
        <v>156</v>
      </c>
      <c r="E53" s="55">
        <f>F53+G53</f>
        <v>2686</v>
      </c>
      <c r="F53" s="55">
        <f>F54+F55</f>
        <v>1091</v>
      </c>
      <c r="G53" s="55">
        <f>G54+G55</f>
        <v>1595</v>
      </c>
      <c r="H53" s="202">
        <v>106</v>
      </c>
      <c r="I53" s="56" t="s">
        <v>130</v>
      </c>
      <c r="J53" s="56" t="s">
        <v>130</v>
      </c>
      <c r="K53" s="56" t="s">
        <v>130</v>
      </c>
      <c r="L53" s="56" t="s">
        <v>130</v>
      </c>
      <c r="M53" s="57" t="s">
        <v>130</v>
      </c>
      <c r="N53" s="57" t="s">
        <v>130</v>
      </c>
      <c r="O53" s="57" t="s">
        <v>130</v>
      </c>
      <c r="P53" s="58"/>
    </row>
    <row r="54" spans="1:16" s="86" customFormat="1" ht="22.5" customHeight="1" x14ac:dyDescent="0.25">
      <c r="A54" s="78" t="s">
        <v>146</v>
      </c>
      <c r="B54" s="78"/>
      <c r="C54" s="78"/>
      <c r="D54" s="79" t="s">
        <v>159</v>
      </c>
      <c r="E54" s="80">
        <f t="shared" si="0"/>
        <v>1422</v>
      </c>
      <c r="F54" s="80">
        <v>1055</v>
      </c>
      <c r="G54" s="80">
        <v>367</v>
      </c>
      <c r="H54" s="203"/>
      <c r="I54" s="81" t="s">
        <v>130</v>
      </c>
      <c r="J54" s="81" t="s">
        <v>130</v>
      </c>
      <c r="K54" s="81" t="s">
        <v>130</v>
      </c>
      <c r="L54" s="81" t="s">
        <v>130</v>
      </c>
      <c r="M54" s="82">
        <v>184</v>
      </c>
      <c r="N54" s="88">
        <f>M54*H53</f>
        <v>19504</v>
      </c>
      <c r="O54" s="89">
        <f>N54</f>
        <v>19504</v>
      </c>
      <c r="P54" s="83"/>
    </row>
    <row r="55" spans="1:16" s="86" customFormat="1" ht="21.75" customHeight="1" x14ac:dyDescent="0.25">
      <c r="A55" s="78" t="s">
        <v>147</v>
      </c>
      <c r="B55" s="78"/>
      <c r="C55" s="78"/>
      <c r="D55" s="79" t="s">
        <v>160</v>
      </c>
      <c r="E55" s="80">
        <f t="shared" si="0"/>
        <v>1264</v>
      </c>
      <c r="F55" s="80">
        <v>36</v>
      </c>
      <c r="G55" s="80">
        <v>1228</v>
      </c>
      <c r="H55" s="204"/>
      <c r="I55" s="81" t="s">
        <v>130</v>
      </c>
      <c r="J55" s="81" t="s">
        <v>130</v>
      </c>
      <c r="K55" s="81" t="s">
        <v>130</v>
      </c>
      <c r="L55" s="81" t="s">
        <v>130</v>
      </c>
      <c r="M55" s="82" t="s">
        <v>130</v>
      </c>
      <c r="N55" s="82" t="s">
        <v>130</v>
      </c>
      <c r="O55" s="82" t="s">
        <v>130</v>
      </c>
      <c r="P55" s="83"/>
    </row>
    <row r="56" spans="1:16" s="59" customFormat="1" ht="42.75" x14ac:dyDescent="0.25">
      <c r="A56" s="54">
        <v>3</v>
      </c>
      <c r="B56" s="54">
        <v>241</v>
      </c>
      <c r="C56" s="54">
        <v>612</v>
      </c>
      <c r="D56" s="6" t="s">
        <v>181</v>
      </c>
      <c r="E56" s="55">
        <v>135</v>
      </c>
      <c r="F56" s="55" t="s">
        <v>65</v>
      </c>
      <c r="G56" s="55">
        <v>135</v>
      </c>
      <c r="H56" s="62">
        <v>80</v>
      </c>
      <c r="I56" s="63">
        <v>134</v>
      </c>
      <c r="J56" s="65">
        <f>I56*H56</f>
        <v>10720</v>
      </c>
      <c r="K56" s="63">
        <v>1</v>
      </c>
      <c r="L56" s="65">
        <f>K56*H56</f>
        <v>80</v>
      </c>
      <c r="M56" s="57" t="s">
        <v>130</v>
      </c>
      <c r="N56" s="57" t="s">
        <v>130</v>
      </c>
      <c r="O56" s="61">
        <f>L56+J56</f>
        <v>10800</v>
      </c>
      <c r="P56" s="54" t="s">
        <v>130</v>
      </c>
    </row>
    <row r="57" spans="1:16" s="59" customFormat="1" ht="42.75" x14ac:dyDescent="0.25">
      <c r="A57" s="54">
        <v>4</v>
      </c>
      <c r="B57" s="54">
        <v>241</v>
      </c>
      <c r="C57" s="54">
        <v>612</v>
      </c>
      <c r="D57" s="6" t="s">
        <v>129</v>
      </c>
      <c r="E57" s="55">
        <v>1181</v>
      </c>
      <c r="F57" s="55" t="s">
        <v>65</v>
      </c>
      <c r="G57" s="55">
        <v>1181</v>
      </c>
      <c r="H57" s="62">
        <v>15</v>
      </c>
      <c r="I57" s="63">
        <v>1022</v>
      </c>
      <c r="J57" s="65">
        <f>H57*I57</f>
        <v>15330</v>
      </c>
      <c r="K57" s="56" t="s">
        <v>130</v>
      </c>
      <c r="L57" s="56" t="s">
        <v>130</v>
      </c>
      <c r="M57" s="57" t="s">
        <v>130</v>
      </c>
      <c r="N57" s="57" t="s">
        <v>130</v>
      </c>
      <c r="O57" s="61">
        <f>J57</f>
        <v>15330</v>
      </c>
      <c r="P57" s="54" t="s">
        <v>130</v>
      </c>
    </row>
    <row r="58" spans="1:16" s="59" customFormat="1" ht="48.75" customHeight="1" x14ac:dyDescent="0.25">
      <c r="A58" s="54">
        <v>5</v>
      </c>
      <c r="B58" s="54">
        <v>241</v>
      </c>
      <c r="C58" s="54">
        <v>612</v>
      </c>
      <c r="D58" s="6" t="s">
        <v>171</v>
      </c>
      <c r="E58" s="55">
        <f>E59+E60</f>
        <v>357</v>
      </c>
      <c r="F58" s="55" t="s">
        <v>65</v>
      </c>
      <c r="G58" s="55">
        <f>G59+G60</f>
        <v>357</v>
      </c>
      <c r="H58" s="202">
        <v>15</v>
      </c>
      <c r="I58" s="56" t="s">
        <v>130</v>
      </c>
      <c r="J58" s="56" t="s">
        <v>130</v>
      </c>
      <c r="K58" s="56" t="s">
        <v>130</v>
      </c>
      <c r="L58" s="56" t="s">
        <v>130</v>
      </c>
      <c r="M58" s="57" t="s">
        <v>130</v>
      </c>
      <c r="N58" s="57" t="s">
        <v>130</v>
      </c>
      <c r="O58" s="54" t="s">
        <v>130</v>
      </c>
      <c r="P58" s="54" t="s">
        <v>130</v>
      </c>
    </row>
    <row r="59" spans="1:16" s="86" customFormat="1" ht="15" customHeight="1" x14ac:dyDescent="0.25">
      <c r="A59" s="78" t="s">
        <v>167</v>
      </c>
      <c r="B59" s="78"/>
      <c r="C59" s="78"/>
      <c r="D59" s="79" t="s">
        <v>159</v>
      </c>
      <c r="E59" s="80">
        <v>242</v>
      </c>
      <c r="F59" s="80" t="s">
        <v>65</v>
      </c>
      <c r="G59" s="80">
        <v>242</v>
      </c>
      <c r="H59" s="203"/>
      <c r="I59" s="90">
        <v>242</v>
      </c>
      <c r="J59" s="92">
        <f>I59*H58</f>
        <v>3630</v>
      </c>
      <c r="K59" s="81" t="s">
        <v>130</v>
      </c>
      <c r="L59" s="81" t="s">
        <v>130</v>
      </c>
      <c r="M59" s="78" t="s">
        <v>130</v>
      </c>
      <c r="N59" s="78" t="s">
        <v>130</v>
      </c>
      <c r="O59" s="89">
        <f>J59</f>
        <v>3630</v>
      </c>
      <c r="P59" s="93"/>
    </row>
    <row r="60" spans="1:16" s="86" customFormat="1" ht="18.75" customHeight="1" x14ac:dyDescent="0.25">
      <c r="A60" s="78" t="s">
        <v>168</v>
      </c>
      <c r="B60" s="78"/>
      <c r="C60" s="78"/>
      <c r="D60" s="79" t="s">
        <v>160</v>
      </c>
      <c r="E60" s="80">
        <v>115</v>
      </c>
      <c r="F60" s="80" t="s">
        <v>65</v>
      </c>
      <c r="G60" s="80">
        <v>115</v>
      </c>
      <c r="H60" s="204"/>
      <c r="I60" s="81" t="s">
        <v>130</v>
      </c>
      <c r="J60" s="81" t="s">
        <v>130</v>
      </c>
      <c r="K60" s="81" t="s">
        <v>130</v>
      </c>
      <c r="L60" s="81" t="s">
        <v>130</v>
      </c>
      <c r="M60" s="78" t="s">
        <v>130</v>
      </c>
      <c r="N60" s="78" t="s">
        <v>130</v>
      </c>
      <c r="O60" s="78" t="s">
        <v>130</v>
      </c>
      <c r="P60" s="78" t="s">
        <v>130</v>
      </c>
    </row>
    <row r="61" spans="1:16" s="59" customFormat="1" ht="48" customHeight="1" x14ac:dyDescent="0.25">
      <c r="A61" s="54">
        <v>6</v>
      </c>
      <c r="B61" s="54"/>
      <c r="C61" s="54"/>
      <c r="D61" s="6" t="s">
        <v>172</v>
      </c>
      <c r="E61" s="55">
        <v>97</v>
      </c>
      <c r="F61" s="55" t="s">
        <v>65</v>
      </c>
      <c r="G61" s="55">
        <v>97</v>
      </c>
      <c r="H61" s="202">
        <v>15</v>
      </c>
      <c r="I61" s="56" t="s">
        <v>130</v>
      </c>
      <c r="J61" s="56" t="s">
        <v>130</v>
      </c>
      <c r="K61" s="56" t="s">
        <v>130</v>
      </c>
      <c r="L61" s="56" t="s">
        <v>130</v>
      </c>
      <c r="M61" s="57" t="s">
        <v>130</v>
      </c>
      <c r="N61" s="57" t="s">
        <v>130</v>
      </c>
      <c r="O61" s="57" t="s">
        <v>130</v>
      </c>
      <c r="P61" s="58"/>
    </row>
    <row r="62" spans="1:16" s="86" customFormat="1" ht="18.75" customHeight="1" x14ac:dyDescent="0.25">
      <c r="A62" s="78" t="s">
        <v>176</v>
      </c>
      <c r="B62" s="78"/>
      <c r="C62" s="78"/>
      <c r="D62" s="79" t="s">
        <v>159</v>
      </c>
      <c r="E62" s="80">
        <v>97</v>
      </c>
      <c r="F62" s="80" t="s">
        <v>65</v>
      </c>
      <c r="G62" s="80">
        <v>97</v>
      </c>
      <c r="H62" s="203"/>
      <c r="I62" s="81" t="s">
        <v>173</v>
      </c>
      <c r="J62" s="81" t="s">
        <v>130</v>
      </c>
      <c r="K62" s="81" t="s">
        <v>130</v>
      </c>
      <c r="L62" s="81" t="s">
        <v>130</v>
      </c>
      <c r="M62" s="82">
        <v>97</v>
      </c>
      <c r="N62" s="88">
        <f>M62*H61</f>
        <v>1455</v>
      </c>
      <c r="O62" s="89">
        <f>N62</f>
        <v>1455</v>
      </c>
      <c r="P62" s="83"/>
    </row>
    <row r="63" spans="1:16" s="86" customFormat="1" ht="18.75" customHeight="1" x14ac:dyDescent="0.25">
      <c r="A63" s="78" t="s">
        <v>177</v>
      </c>
      <c r="B63" s="78"/>
      <c r="C63" s="78"/>
      <c r="D63" s="79" t="s">
        <v>160</v>
      </c>
      <c r="E63" s="80" t="s">
        <v>65</v>
      </c>
      <c r="F63" s="80" t="s">
        <v>65</v>
      </c>
      <c r="G63" s="80" t="s">
        <v>65</v>
      </c>
      <c r="H63" s="204"/>
      <c r="I63" s="81" t="s">
        <v>130</v>
      </c>
      <c r="J63" s="81" t="s">
        <v>130</v>
      </c>
      <c r="K63" s="81" t="s">
        <v>130</v>
      </c>
      <c r="L63" s="81" t="s">
        <v>130</v>
      </c>
      <c r="M63" s="82" t="s">
        <v>130</v>
      </c>
      <c r="N63" s="82" t="s">
        <v>130</v>
      </c>
      <c r="O63" s="82" t="s">
        <v>130</v>
      </c>
      <c r="P63" s="83"/>
    </row>
    <row r="64" spans="1:16" s="77" customFormat="1" ht="15.75" x14ac:dyDescent="0.25">
      <c r="A64" s="191" t="s">
        <v>64</v>
      </c>
      <c r="B64" s="192"/>
      <c r="C64" s="192"/>
      <c r="D64" s="193"/>
      <c r="E64" s="121" t="s">
        <v>65</v>
      </c>
      <c r="F64" s="121" t="s">
        <v>65</v>
      </c>
      <c r="G64" s="121" t="s">
        <v>65</v>
      </c>
      <c r="H64" s="68" t="s">
        <v>65</v>
      </c>
      <c r="I64" s="69" t="s">
        <v>65</v>
      </c>
      <c r="J64" s="70">
        <f>J57+J56+J59+J51</f>
        <v>80560</v>
      </c>
      <c r="K64" s="69" t="s">
        <v>65</v>
      </c>
      <c r="L64" s="70">
        <f>L56+L51</f>
        <v>96400</v>
      </c>
      <c r="M64" s="71" t="s">
        <v>65</v>
      </c>
      <c r="N64" s="72">
        <f>N62+N54+N51</f>
        <v>207519</v>
      </c>
      <c r="O64" s="73">
        <f>O62+O59+O57+O56+O54+O51</f>
        <v>384479</v>
      </c>
      <c r="P64" s="74"/>
    </row>
    <row r="65" spans="1:15" ht="17.25" hidden="1" customHeight="1" x14ac:dyDescent="0.25">
      <c r="I65" s="194" t="s">
        <v>170</v>
      </c>
      <c r="J65" s="195"/>
      <c r="K65" s="195"/>
      <c r="L65" s="207"/>
      <c r="N65" s="45"/>
      <c r="O65" s="45"/>
    </row>
    <row r="66" spans="1:15" hidden="1" x14ac:dyDescent="0.25">
      <c r="A66" t="s">
        <v>174</v>
      </c>
    </row>
  </sheetData>
  <mergeCells count="41">
    <mergeCell ref="A26:A29"/>
    <mergeCell ref="M1:O1"/>
    <mergeCell ref="A2:P3"/>
    <mergeCell ref="A4:N4"/>
    <mergeCell ref="A5:A6"/>
    <mergeCell ref="B5:B6"/>
    <mergeCell ref="C5:C6"/>
    <mergeCell ref="D5:D6"/>
    <mergeCell ref="I5:J5"/>
    <mergeCell ref="K5:L5"/>
    <mergeCell ref="M5:N5"/>
    <mergeCell ref="P5:P6"/>
    <mergeCell ref="A8:A9"/>
    <mergeCell ref="A11:A13"/>
    <mergeCell ref="A15:A18"/>
    <mergeCell ref="A20:A24"/>
    <mergeCell ref="D48:D49"/>
    <mergeCell ref="E48:E49"/>
    <mergeCell ref="F48:F49"/>
    <mergeCell ref="A30:A34"/>
    <mergeCell ref="A36:A38"/>
    <mergeCell ref="A40:A41"/>
    <mergeCell ref="A42:A45"/>
    <mergeCell ref="A46:D46"/>
    <mergeCell ref="A47:P47"/>
    <mergeCell ref="A64:D64"/>
    <mergeCell ref="I65:L65"/>
    <mergeCell ref="P48:P49"/>
    <mergeCell ref="H50:H52"/>
    <mergeCell ref="H53:H55"/>
    <mergeCell ref="H58:H60"/>
    <mergeCell ref="H61:H63"/>
    <mergeCell ref="G48:G49"/>
    <mergeCell ref="H48:H49"/>
    <mergeCell ref="I48:J48"/>
    <mergeCell ref="K48:L48"/>
    <mergeCell ref="M48:N48"/>
    <mergeCell ref="O48:O49"/>
    <mergeCell ref="A48:A49"/>
    <mergeCell ref="B48:B49"/>
    <mergeCell ref="C48:C49"/>
  </mergeCells>
  <pageMargins left="0.25" right="0.25" top="0.75" bottom="0.75" header="0.3" footer="0.3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17</vt:i4>
      </vt:variant>
    </vt:vector>
  </HeadingPairs>
  <TitlesOfParts>
    <vt:vector size="17" baseType="lpstr">
      <vt:lpstr>Лист1</vt:lpstr>
      <vt:lpstr>836</vt:lpstr>
      <vt:lpstr>Комитет</vt:lpstr>
      <vt:lpstr>V3 (3)</vt:lpstr>
      <vt:lpstr>V3 (2)</vt:lpstr>
      <vt:lpstr>19-24 новый </vt:lpstr>
      <vt:lpstr>2020</vt:lpstr>
      <vt:lpstr>2019</vt:lpstr>
      <vt:lpstr>19-21 новый</vt:lpstr>
      <vt:lpstr>19-24 new (2)</vt:lpstr>
      <vt:lpstr>19-24 new</vt:lpstr>
      <vt:lpstr>19-21</vt:lpstr>
      <vt:lpstr>19-24 (2)</vt:lpstr>
      <vt:lpstr>19</vt:lpstr>
      <vt:lpstr>V!</vt:lpstr>
      <vt:lpstr>ВОНПЦ (2)</vt:lpstr>
      <vt:lpstr>ВОНПЦ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2021-04-05T12:26:38Z</dcterms:modified>
</cp:coreProperties>
</file>