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6" windowWidth="15576" windowHeight="10680" firstSheet="6" activeTab="6"/>
  </bookViews>
  <sheets>
    <sheet name="Табл стандарт" sheetId="4" r:id="rId1"/>
    <sheet name="Сра зак росп" sheetId="7" r:id="rId2"/>
    <sheet name="ГП труд" sheetId="5" r:id="rId3"/>
    <sheet name="2015,2016" sheetId="10" r:id="rId4"/>
    <sheet name="расходы исп. в руб." sheetId="11" r:id="rId5"/>
    <sheet name="расходы исп.(сокр) (в т.р.)" sheetId="12" r:id="rId6"/>
    <sheet name="прил.№3 (расходы)" sheetId="13" r:id="rId7"/>
  </sheets>
  <externalReferences>
    <externalReference r:id="rId8"/>
  </externalReferences>
  <definedNames>
    <definedName name="_xlnm._FilterDatabase" localSheetId="1">'Сра зак росп'!$A$4:$E$41</definedName>
    <definedName name="_xlnm.Print_Area" localSheetId="2">'ГП труд'!$A$1:$G$67</definedName>
    <definedName name="_xlnm.Print_Area" localSheetId="1">'Сра зак росп'!$A$1:$K$41</definedName>
    <definedName name="_xlnm.Print_Area" localSheetId="0">'Табл стандарт'!$A$1:$G$77</definedName>
  </definedNames>
  <calcPr calcId="124519"/>
</workbook>
</file>

<file path=xl/calcChain.xml><?xml version="1.0" encoding="utf-8"?>
<calcChain xmlns="http://schemas.openxmlformats.org/spreadsheetml/2006/main">
  <c r="G78" i="13"/>
  <c r="F78"/>
  <c r="G77"/>
  <c r="F77"/>
  <c r="G76"/>
  <c r="F76"/>
  <c r="G75"/>
  <c r="F75"/>
  <c r="G74"/>
  <c r="F74"/>
  <c r="G73"/>
  <c r="F73"/>
  <c r="G72"/>
  <c r="F72"/>
  <c r="G71"/>
  <c r="F71"/>
  <c r="G70"/>
  <c r="F70"/>
  <c r="G69"/>
  <c r="F69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25" i="11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G5" i="12"/>
  <c r="G6"/>
  <c r="G7"/>
  <c r="G8"/>
  <c r="G9"/>
  <c r="G10"/>
  <c r="G11"/>
  <c r="G12"/>
  <c r="G13"/>
  <c r="G14"/>
  <c r="G15"/>
  <c r="G16"/>
  <c r="G17"/>
  <c r="G18"/>
  <c r="G19"/>
  <c r="G20"/>
  <c r="G21"/>
  <c r="G22"/>
  <c r="G4"/>
  <c r="F5"/>
  <c r="F6"/>
  <c r="F7"/>
  <c r="F8"/>
  <c r="F9"/>
  <c r="F10"/>
  <c r="F11"/>
  <c r="F12"/>
  <c r="F13"/>
  <c r="F14"/>
  <c r="F15"/>
  <c r="F16"/>
  <c r="F17"/>
  <c r="F18"/>
  <c r="F19"/>
  <c r="F20"/>
  <c r="F21"/>
  <c r="F22"/>
  <c r="F4"/>
  <c r="I41" i="7"/>
  <c r="J41" s="1"/>
  <c r="F41"/>
  <c r="H41" s="1"/>
  <c r="E41"/>
  <c r="G41" s="1"/>
  <c r="I40"/>
  <c r="K40" s="1"/>
  <c r="F40"/>
  <c r="G40" s="1"/>
  <c r="E40"/>
  <c r="I39"/>
  <c r="K39" s="1"/>
  <c r="F39"/>
  <c r="J39" s="1"/>
  <c r="E39"/>
  <c r="I38"/>
  <c r="K38" s="1"/>
  <c r="F38"/>
  <c r="G38" s="1"/>
  <c r="E38"/>
  <c r="I37"/>
  <c r="J37" s="1"/>
  <c r="F37"/>
  <c r="H37" s="1"/>
  <c r="E37"/>
  <c r="I36"/>
  <c r="K36" s="1"/>
  <c r="F36"/>
  <c r="G36" s="1"/>
  <c r="E36"/>
  <c r="I35"/>
  <c r="J35" s="1"/>
  <c r="F35"/>
  <c r="H35" s="1"/>
  <c r="E35"/>
  <c r="I34"/>
  <c r="K34" s="1"/>
  <c r="F34"/>
  <c r="G34" s="1"/>
  <c r="E34"/>
  <c r="I33"/>
  <c r="J33" s="1"/>
  <c r="F33"/>
  <c r="H33" s="1"/>
  <c r="E33"/>
  <c r="I32"/>
  <c r="K32" s="1"/>
  <c r="F32"/>
  <c r="G32" s="1"/>
  <c r="E32"/>
  <c r="I31"/>
  <c r="J31" s="1"/>
  <c r="F31"/>
  <c r="H31" s="1"/>
  <c r="E31"/>
  <c r="I30"/>
  <c r="K30" s="1"/>
  <c r="F30"/>
  <c r="G30" s="1"/>
  <c r="E30"/>
  <c r="I29"/>
  <c r="J29" s="1"/>
  <c r="F29"/>
  <c r="H29" s="1"/>
  <c r="E29"/>
  <c r="I28"/>
  <c r="K28" s="1"/>
  <c r="F28"/>
  <c r="G28" s="1"/>
  <c r="E28"/>
  <c r="I27"/>
  <c r="J27" s="1"/>
  <c r="F27"/>
  <c r="H27" s="1"/>
  <c r="E27"/>
  <c r="I26"/>
  <c r="K26" s="1"/>
  <c r="F26"/>
  <c r="H26" s="1"/>
  <c r="E26"/>
  <c r="G26" s="1"/>
  <c r="I25"/>
  <c r="J25" s="1"/>
  <c r="F25"/>
  <c r="H25" s="1"/>
  <c r="E25"/>
  <c r="I24"/>
  <c r="K24" s="1"/>
  <c r="F24"/>
  <c r="G24" s="1"/>
  <c r="E24"/>
  <c r="I23"/>
  <c r="J23" s="1"/>
  <c r="F23"/>
  <c r="H23" s="1"/>
  <c r="E23"/>
  <c r="I22"/>
  <c r="K22" s="1"/>
  <c r="F22"/>
  <c r="G22" s="1"/>
  <c r="E22"/>
  <c r="I21"/>
  <c r="J21" s="1"/>
  <c r="F21"/>
  <c r="H21" s="1"/>
  <c r="E21"/>
  <c r="G21" s="1"/>
  <c r="I20"/>
  <c r="K20" s="1"/>
  <c r="F20"/>
  <c r="G20" s="1"/>
  <c r="E20"/>
  <c r="I19"/>
  <c r="J19" s="1"/>
  <c r="F19"/>
  <c r="H19" s="1"/>
  <c r="E19"/>
  <c r="I18"/>
  <c r="K18" s="1"/>
  <c r="F18"/>
  <c r="G18" s="1"/>
  <c r="E18"/>
  <c r="I17"/>
  <c r="J17" s="1"/>
  <c r="F17"/>
  <c r="H17" s="1"/>
  <c r="E17"/>
  <c r="I16"/>
  <c r="K16" s="1"/>
  <c r="F16"/>
  <c r="G16" s="1"/>
  <c r="E16"/>
  <c r="I15"/>
  <c r="J15" s="1"/>
  <c r="F15"/>
  <c r="H15" s="1"/>
  <c r="E15"/>
  <c r="I14"/>
  <c r="K14" s="1"/>
  <c r="F14"/>
  <c r="G14" s="1"/>
  <c r="E14"/>
  <c r="I13"/>
  <c r="J13" s="1"/>
  <c r="F13"/>
  <c r="H13" s="1"/>
  <c r="E13"/>
  <c r="I12"/>
  <c r="K12" s="1"/>
  <c r="F12"/>
  <c r="G12" s="1"/>
  <c r="E12"/>
  <c r="I11"/>
  <c r="J11" s="1"/>
  <c r="F11"/>
  <c r="H11" s="1"/>
  <c r="E11"/>
  <c r="I10"/>
  <c r="K10" s="1"/>
  <c r="F10"/>
  <c r="G10" s="1"/>
  <c r="E10"/>
  <c r="I9"/>
  <c r="J9" s="1"/>
  <c r="F9"/>
  <c r="H9" s="1"/>
  <c r="E9"/>
  <c r="I8"/>
  <c r="K8" s="1"/>
  <c r="F8"/>
  <c r="G8" s="1"/>
  <c r="E8"/>
  <c r="I7"/>
  <c r="J7" s="1"/>
  <c r="F7"/>
  <c r="H7" s="1"/>
  <c r="E7"/>
  <c r="I6"/>
  <c r="K6" s="1"/>
  <c r="F6"/>
  <c r="G6" s="1"/>
  <c r="E6"/>
  <c r="E66" i="5"/>
  <c r="E65" s="1"/>
  <c r="E60"/>
  <c r="E19"/>
  <c r="E18" s="1"/>
  <c r="E10"/>
  <c r="E13"/>
  <c r="E11"/>
  <c r="E6"/>
  <c r="D5"/>
  <c r="D17"/>
  <c r="D66"/>
  <c r="D65" s="1"/>
  <c r="D18"/>
  <c r="D60"/>
  <c r="D19"/>
  <c r="F8"/>
  <c r="G8"/>
  <c r="F9"/>
  <c r="G9"/>
  <c r="G67"/>
  <c r="F67"/>
  <c r="G16"/>
  <c r="F16"/>
  <c r="G15"/>
  <c r="F15"/>
  <c r="G14"/>
  <c r="F14"/>
  <c r="D13"/>
  <c r="G64"/>
  <c r="F64"/>
  <c r="G63"/>
  <c r="F63"/>
  <c r="G62"/>
  <c r="F62"/>
  <c r="G61"/>
  <c r="F61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2"/>
  <c r="F12"/>
  <c r="D11"/>
  <c r="D10" s="1"/>
  <c r="D6"/>
  <c r="H6" i="7" l="1"/>
  <c r="J6"/>
  <c r="G7"/>
  <c r="K7"/>
  <c r="H8"/>
  <c r="J8"/>
  <c r="G9"/>
  <c r="K9"/>
  <c r="H10"/>
  <c r="J10"/>
  <c r="G11"/>
  <c r="K11"/>
  <c r="H12"/>
  <c r="J12"/>
  <c r="G13"/>
  <c r="K13"/>
  <c r="H14"/>
  <c r="J14"/>
  <c r="G15"/>
  <c r="K15"/>
  <c r="H16"/>
  <c r="J16"/>
  <c r="G17"/>
  <c r="K17"/>
  <c r="H18"/>
  <c r="J18"/>
  <c r="G19"/>
  <c r="K19"/>
  <c r="H20"/>
  <c r="J20"/>
  <c r="K21"/>
  <c r="H22"/>
  <c r="J22"/>
  <c r="G23"/>
  <c r="K23"/>
  <c r="H24"/>
  <c r="J24"/>
  <c r="G25"/>
  <c r="K25"/>
  <c r="J26"/>
  <c r="G27"/>
  <c r="K27"/>
  <c r="H28"/>
  <c r="J28"/>
  <c r="G29"/>
  <c r="K29"/>
  <c r="H30"/>
  <c r="J30"/>
  <c r="G31"/>
  <c r="K31"/>
  <c r="H32"/>
  <c r="J32"/>
  <c r="G33"/>
  <c r="K33"/>
  <c r="H34"/>
  <c r="J34"/>
  <c r="G35"/>
  <c r="K35"/>
  <c r="H36"/>
  <c r="J36"/>
  <c r="G37"/>
  <c r="K37"/>
  <c r="H38"/>
  <c r="J38"/>
  <c r="G39"/>
  <c r="H40"/>
  <c r="J40"/>
  <c r="K41"/>
  <c r="H39"/>
  <c r="E17" i="5"/>
  <c r="G18"/>
  <c r="F18"/>
  <c r="E5"/>
  <c r="F13"/>
  <c r="F65"/>
  <c r="F19"/>
  <c r="G19"/>
  <c r="G65"/>
  <c r="F60"/>
  <c r="G6"/>
  <c r="F11"/>
  <c r="F17"/>
  <c r="F6"/>
  <c r="G11"/>
  <c r="G17"/>
  <c r="G60"/>
  <c r="G13"/>
  <c r="G77" i="4"/>
  <c r="F77"/>
  <c r="E76"/>
  <c r="F76" s="1"/>
  <c r="D76"/>
  <c r="E75"/>
  <c r="F75" s="1"/>
  <c r="D75"/>
  <c r="G74"/>
  <c r="F74"/>
  <c r="G73"/>
  <c r="F73"/>
  <c r="G72"/>
  <c r="F72"/>
  <c r="E71"/>
  <c r="F71" s="1"/>
  <c r="D71"/>
  <c r="E70"/>
  <c r="F70" s="1"/>
  <c r="D70"/>
  <c r="G69"/>
  <c r="F69"/>
  <c r="G68"/>
  <c r="F68"/>
  <c r="G67"/>
  <c r="F67"/>
  <c r="G66"/>
  <c r="F66"/>
  <c r="E65"/>
  <c r="F65" s="1"/>
  <c r="D65"/>
  <c r="E64"/>
  <c r="F64" s="1"/>
  <c r="D64"/>
  <c r="E63"/>
  <c r="F63" s="1"/>
  <c r="D63"/>
  <c r="G62"/>
  <c r="F62"/>
  <c r="G61"/>
  <c r="F61"/>
  <c r="G60"/>
  <c r="F60"/>
  <c r="E59"/>
  <c r="F59" s="1"/>
  <c r="D59"/>
  <c r="G58"/>
  <c r="F58"/>
  <c r="G57"/>
  <c r="F57"/>
  <c r="G56"/>
  <c r="F56"/>
  <c r="E55"/>
  <c r="F55" s="1"/>
  <c r="D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E14"/>
  <c r="F14" s="1"/>
  <c r="D14"/>
  <c r="E13"/>
  <c r="F13" s="1"/>
  <c r="D13"/>
  <c r="G12"/>
  <c r="F12"/>
  <c r="E11"/>
  <c r="F11" s="1"/>
  <c r="D11"/>
  <c r="G10"/>
  <c r="F10"/>
  <c r="G9"/>
  <c r="F9"/>
  <c r="E8"/>
  <c r="F8" s="1"/>
  <c r="D8"/>
  <c r="E7"/>
  <c r="F7" s="1"/>
  <c r="D7"/>
  <c r="E6"/>
  <c r="F6" s="1"/>
  <c r="D6"/>
  <c r="E5"/>
  <c r="F5" s="1"/>
  <c r="D5"/>
  <c r="G5" i="5" l="1"/>
  <c r="F5"/>
  <c r="G10"/>
  <c r="F10"/>
  <c r="G5" i="4"/>
  <c r="G6"/>
  <c r="G7"/>
  <c r="G8"/>
  <c r="G11"/>
  <c r="G13"/>
  <c r="G14"/>
  <c r="G55"/>
  <c r="G59"/>
  <c r="G63"/>
  <c r="G64"/>
  <c r="G65"/>
  <c r="G70"/>
  <c r="G71"/>
  <c r="G75"/>
  <c r="G76"/>
</calcChain>
</file>

<file path=xl/sharedStrings.xml><?xml version="1.0" encoding="utf-8"?>
<sst xmlns="http://schemas.openxmlformats.org/spreadsheetml/2006/main" count="579" uniqueCount="162">
  <si>
    <t>Сравнительный анализ плановых и фактических показателей исполнения расходов областного бюджета Комитет по труду и занятости населения Волгоградской области</t>
  </si>
  <si>
    <t>Раздел, подраздел</t>
  </si>
  <si>
    <t>Целевая статья</t>
  </si>
  <si>
    <t xml:space="preserve"> Наименование расходов</t>
  </si>
  <si>
    <t>Утвержденные бюджетные назначения</t>
  </si>
  <si>
    <t>Исполнение</t>
  </si>
  <si>
    <t>К бюджетным назначениям</t>
  </si>
  <si>
    <t>Отклонение</t>
  </si>
  <si>
    <t>% исполнения</t>
  </si>
  <si>
    <t>Комитет по труду и занятости населения Волгоградской области</t>
  </si>
  <si>
    <t>0400</t>
  </si>
  <si>
    <t>НАЦИОНАЛЬНАЯ ЭКОНОМИКА</t>
  </si>
  <si>
    <t>0401</t>
  </si>
  <si>
    <t>Общеэкономические вопросы</t>
  </si>
  <si>
    <t>Государственная программа Волгоградской области "Формирование доступной среды жизнедеятельности для инвалидов и маломобильных групп населения в Волгоградской области" на 2014 - 2016 годы</t>
  </si>
  <si>
    <t>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населения, реабилитационных и абилитационных услуг, источником финансового обеспечения которых являются субсидии из федерального бюджета</t>
  </si>
  <si>
    <t>21001R0270</t>
  </si>
  <si>
    <t>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населения, реабилитационных и абилитационных услуг за счет средств областного бюджета, в целях софинансирования которых из федерального бюджета предоставляются субсидии</t>
  </si>
  <si>
    <t>Государственная программа Волгоградской области "Оказание содействия добровольному переселению в Российскую Федерацию соотечественников, проживающих за рубежом"</t>
  </si>
  <si>
    <t>Субсидии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</si>
  <si>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Государственная программа Волгоградской области "Содействие занятости населения, улучшение условий и охраны труда в Волгоградской области в 2014 - 2020 годах"</t>
  </si>
  <si>
    <t>Подпрограмма "Активная политика занятости населения и социальная поддержка безработных граждан"</t>
  </si>
  <si>
    <t>Информационно-техническое сопровождение оказания услуг в области занятости населения</t>
  </si>
  <si>
    <t>291010027L</t>
  </si>
  <si>
    <t>Информационно-техническое сопровождение оказания услуг в области занятости населения (исполнение судебных актов в части уплаты основного долга)</t>
  </si>
  <si>
    <t>Расходы на обеспечение деятельности (оказание услуг) казенных учреждений</t>
  </si>
  <si>
    <t>291010059L</t>
  </si>
  <si>
    <t>Расходы на обеспечение деятельности (оказание услуг) казенных учреждений (исполнение судебных актов в части уплаты основного долга)</t>
  </si>
  <si>
    <t>291010059К</t>
  </si>
  <si>
    <t>Расходы на обеспечение деятельности (оказание услуг) казенных учреждений (расходы по обязательствам прошлых лет)</t>
  </si>
  <si>
    <t>291010059П</t>
  </si>
  <si>
    <t>Премиальные выплаты казенных учреждений</t>
  </si>
  <si>
    <t>Организация проведения оплачиваемых общественных работ</t>
  </si>
  <si>
    <t>291011011К</t>
  </si>
  <si>
    <t>Организация проведения оплачиваемых общественных работ (расходы по обязательствам прошлых лет)</t>
  </si>
  <si>
    <t>Организация временного трудоустройства безработных граждан, испытывающих трудности в поиске работы</t>
  </si>
  <si>
    <t>291011077К</t>
  </si>
  <si>
    <t>Организация временного трудоустройства безработных граждан, испытывающих трудности в поиске работы (расходы по обязательствам прошлых лет)</t>
  </si>
  <si>
    <t>Проведение профессиональных конкурсов</t>
  </si>
  <si>
    <t>Организация временного трудоустройства безработных граждан в возрасте от 18 до 20 лет, имеющих среднее профессиональное образование и ищущих работу впервые</t>
  </si>
  <si>
    <t>291011088К</t>
  </si>
  <si>
    <t>Организация временного трудоустройства безработных граждан в возрасте от 18 до 20 лет, имеющих среднее профессиональное образование и ищущих работу впервые (расходы по обязательствам прошлых лет)</t>
  </si>
  <si>
    <t>Организация временного трудоустройства несовершеннолетних граждан в возрасте от 14 до 18 лет в свободное от учебы время</t>
  </si>
  <si>
    <t>Содействие безработным гражданам в переезде и безработным гражданам и членам их семей в переселении в другую местность для трудоустройства по направлению органов службы занятости</t>
  </si>
  <si>
    <t>291011090К</t>
  </si>
  <si>
    <t>Содействие безработным гражданам в переезде и безработным гражданам и членам их семей в переселении в другую местность для трудоустройства по направлению органов службы занятости (расходы по обязательствам прошлых лет)</t>
  </si>
  <si>
    <t>Профессиональное обучение и дополнительное профессиональное образование безработных граждан, включая обучение в другой местности</t>
  </si>
  <si>
    <t>291011091К</t>
  </si>
  <si>
    <t>Профессиональное обучение и дополнительное профессиональное образование безработных граждан, включая обучение в другой местности (расходы по обязательствам прошлых лет)</t>
  </si>
  <si>
    <t>Профессиональное обучение и дополнительное профессиональное образование женщин в период отпуска по уходу за ребенком до достижения им возраста трех лет</t>
  </si>
  <si>
    <t>Профессиональное обучение и дополнительное профессиональное образование незанятых граждан, которым в соответствии с законодательством российской федерации назначена страховая пенсия по старости и которые стремятся возобновить трудовую деятельность</t>
  </si>
  <si>
    <t>Информирование о положении на рынке труда волгоградской области</t>
  </si>
  <si>
    <t>Организация ярмарок вакансий и учебных рабочих мест</t>
  </si>
  <si>
    <t>Организация профессионального обучения и дополнительного профессионального образования незанятых граждан, которым в соответствии с законодательством российской федерации назначена страховая пенсия по старости и которые стремятся возобновить трудовую деятельность</t>
  </si>
  <si>
    <t>Организация профессионального обучения и дополнительного профессионального образования женщин в период отпуска по уходу за ребенком до достижения им возраста трех лет</t>
  </si>
  <si>
    <t>Организация профессионального обучения и дополнительного профессионального образования безработных граждан, включая обучение в другой местности</t>
  </si>
  <si>
    <t>291012073К</t>
  </si>
  <si>
    <t>Организация профессионального обучения и дополнительного профессионального образования безработных граждан, включая обучение в другой местности (расходы по обязательствам прошлых лет)</t>
  </si>
  <si>
    <t>Организация профессиональной ориентации граждан в целях выбора сферы деятельности (профессии)</t>
  </si>
  <si>
    <t>Социальная адаптация безработных граждан на рынке труда</t>
  </si>
  <si>
    <t>Психологическая поддержка безработных граждан</t>
  </si>
  <si>
    <t>Уплата налогов и сборов органами государственной власти и казенными учреждениями</t>
  </si>
  <si>
    <t>291018014L</t>
  </si>
  <si>
    <t>Уплата налогов и сборов органами государственной власти и казенными учреждениями (исполнение судебных актов в части уплаты основного долга)</t>
  </si>
  <si>
    <t>291018014К</t>
  </si>
  <si>
    <t>Уплата налогов и сборов органами государственной власти и казенными учреждениями (расходы по обязательствам прошлых лет)</t>
  </si>
  <si>
    <t>Квотирование рабочих мест для отдельных категорий молодежи</t>
  </si>
  <si>
    <t>291018070К</t>
  </si>
  <si>
    <t>Квотирование рабочих мест для отдельных категорий молодежи (расходы по обязательствам прошлых лет)</t>
  </si>
  <si>
    <t>Содействие самозанятости безработных граждан</t>
  </si>
  <si>
    <t>291018072К</t>
  </si>
  <si>
    <t>Содействие самозанятости безработных граждан (расходы по обязательствам прошлых лет)</t>
  </si>
  <si>
    <t>Содействие трудоустройству родителей, воспитывающих детей-инвалидов, многодетных родителей</t>
  </si>
  <si>
    <t>291018073К</t>
  </si>
  <si>
    <t>Содействие трудоустройству родителей, воспитывающих детей-инвалидов, многодетных родителей (расходы по обязательствам прошлых лет)</t>
  </si>
  <si>
    <t>Субсидии на организацию временного трудоустройства несовершеннолетних граждан в возрасте от 14 до 18 лет в свободное от учебы время</t>
  </si>
  <si>
    <t>Исполнение судебных актов</t>
  </si>
  <si>
    <t>Непрограммные направления обеспечения деятельности государственных органов Волгоградской области</t>
  </si>
  <si>
    <t>Обеспечение деятельности государственных органов волгоградской области</t>
  </si>
  <si>
    <t>900000001К</t>
  </si>
  <si>
    <t>Обеспечение деятельности государственных органов волгоградской области (расходы по обязательствам прошлых лет)</t>
  </si>
  <si>
    <t>900000001П</t>
  </si>
  <si>
    <t>Премиальные выплаты государственных органов волгоградской области</t>
  </si>
  <si>
    <t>Непрограммные расходы государственных органов Волгоградской области</t>
  </si>
  <si>
    <t>990008014К</t>
  </si>
  <si>
    <t>990008076К</t>
  </si>
  <si>
    <t>Субсидия на содействие занятости участников программы и членов их семей (расходы по обязательствам прошлых лет)</t>
  </si>
  <si>
    <t>СОЦИАЛЬНАЯ ПОЛИТИКА</t>
  </si>
  <si>
    <t>Социальное обеспечение населения</t>
  </si>
  <si>
    <t>Пособия по безработице</t>
  </si>
  <si>
    <t>Стипендии в период прохождения профессионального обучения и получения дополнительного профессионального образования по направлению органов службы занятости</t>
  </si>
  <si>
    <t>Материальная помощь безработным гражданам</t>
  </si>
  <si>
    <t>Возмещение расходов пенсионного фонда российской федерации, связанных с назначением пенсии безработным гражданам досрочно</t>
  </si>
  <si>
    <t>Другие вопросы в области социальной политики</t>
  </si>
  <si>
    <t>Выплата участникам программы единовременного пособия на жилищное обустройство за счет средств областного бюджета</t>
  </si>
  <si>
    <t>28001R0860</t>
  </si>
  <si>
    <t>Реализация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рубежом, за счет средств областного бюджета, в целях софинансирования которых из федерального бюджета предоставляются субсидии</t>
  </si>
  <si>
    <t>1006</t>
  </si>
  <si>
    <t>2920000000</t>
  </si>
  <si>
    <t>Подпрограмма "Улучшение условий и охрана труда в Волгоградской области"</t>
  </si>
  <si>
    <t>292012057К</t>
  </si>
  <si>
    <t>Подготовка работников по охране труда (расходы по обязательствам прошлых лет)</t>
  </si>
  <si>
    <t>Сравнительный анализ плановых и фактических показателей исполнения расходов областного бюджета Комитета по труду и занятости населения Волгоградской области в части реализации государственных программ Волгоградской области</t>
  </si>
  <si>
    <t>Лимиты</t>
  </si>
  <si>
    <t>Комитет по труду</t>
  </si>
  <si>
    <t>Утверждено Законом 206-ОД, тыс. руб.</t>
  </si>
  <si>
    <t>127-a на 01.01.17, тыс. руб.</t>
  </si>
  <si>
    <t>Отклонение бюджетной росписи от Закона об областном бюджете на 2016 год</t>
  </si>
  <si>
    <t>Отклонение лимитов бюджетных назначений от бюджетной росписи на 2016 год</t>
  </si>
  <si>
    <t>Направление расходов</t>
  </si>
  <si>
    <t>Раздел, ПР</t>
  </si>
  <si>
    <t>ЦС</t>
  </si>
  <si>
    <t>ВР</t>
  </si>
  <si>
    <t>Окончательно</t>
  </si>
  <si>
    <t>Утверждены бюджетные назначения</t>
  </si>
  <si>
    <t>тыс. руб.</t>
  </si>
  <si>
    <t>%</t>
  </si>
  <si>
    <t>ст. 6-5</t>
  </si>
  <si>
    <t>ст.  6/5*100</t>
  </si>
  <si>
    <t>ст.  9-6</t>
  </si>
  <si>
    <t>ст.  9/6*100</t>
  </si>
  <si>
    <t>2</t>
  </si>
  <si>
    <t>3</t>
  </si>
  <si>
    <t>Национальная экономика 0400</t>
  </si>
  <si>
    <t>21 0</t>
  </si>
  <si>
    <t>Закупка товаров, работ и услуг для обеспечения государственных (муниципальных) нужд</t>
  </si>
  <si>
    <t>28 0</t>
  </si>
  <si>
    <t>Социальное обеспечение и иные выплаты населению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</si>
  <si>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</si>
  <si>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</t>
  </si>
  <si>
    <t>29 0</t>
  </si>
  <si>
    <t>29 1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</si>
  <si>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</si>
  <si>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90 0</t>
  </si>
  <si>
    <t>99 0</t>
  </si>
  <si>
    <t>Межбюджетные трансферты</t>
  </si>
  <si>
    <t>Подпрограмма "Улучшение условий и охраны труда в Волгоградской области"</t>
  </si>
  <si>
    <t>29 2</t>
  </si>
  <si>
    <t>Код</t>
  </si>
  <si>
    <t>Раздел</t>
  </si>
  <si>
    <t>Исполнено</t>
  </si>
  <si>
    <t>Отклонения</t>
  </si>
  <si>
    <t>за 2015 год</t>
  </si>
  <si>
    <t>за 2016 год</t>
  </si>
  <si>
    <t>млн. руб.</t>
  </si>
  <si>
    <t>в  %</t>
  </si>
  <si>
    <t>Всего расходов</t>
  </si>
  <si>
    <t>Анализ показателей исполнения расходов областного бюджета за 2016 год и 2015 год</t>
  </si>
  <si>
    <r>
      <t xml:space="preserve">НАЦИОНАЛЬНАЯ ЭКОНОМИКА,                             </t>
    </r>
    <r>
      <rPr>
        <sz val="12"/>
        <color rgb="FF000000"/>
        <rFont val="Times New Roman"/>
        <family val="1"/>
        <charset val="204"/>
      </rPr>
      <t>в том числе:</t>
    </r>
  </si>
  <si>
    <r>
      <t xml:space="preserve">СОЦИАЛЬНАЯ ПОЛИТИКА,                             </t>
    </r>
    <r>
      <rPr>
        <sz val="12"/>
        <color rgb="FF000000"/>
        <rFont val="Times New Roman"/>
        <family val="1"/>
        <charset val="204"/>
      </rPr>
      <t>в том числе:</t>
    </r>
  </si>
  <si>
    <t>Всего:</t>
  </si>
  <si>
    <t>ГП ВО "Формирование доступной среды жизнедеятельности для инвалидов и маломобильных групп населения в Волгоградской области" на 2014 - 2016 годы</t>
  </si>
  <si>
    <t>ГП ВО "Оказание содействия добровольному переселению в Российскую Федерацию соотечественников, проживающих за рубежом"</t>
  </si>
  <si>
    <t>ГП ВО "Содействие занятости населения, улучшение условий и охраны труда в Волгоградской области в 2014 - 2020 годах"</t>
  </si>
  <si>
    <t>% исп-я</t>
  </si>
  <si>
    <t>Приложение №</t>
  </si>
  <si>
    <t>Анализ плановых и фактических показателей исполнения расходов областного бюджета Комитетом по труду и занятости населения Волгоградской области</t>
  </si>
  <si>
    <t>Ведущий инспектор</t>
  </si>
  <si>
    <t>С.А. Жирков</t>
  </si>
  <si>
    <t>Утвержденные бюджетные назначения (роспись)</t>
  </si>
  <si>
    <t>Приложение №3</t>
  </si>
  <si>
    <t>Анализ плановых и фактических показателей исполнения расходов комитетом по труду и занятости населения Волгоградской области за 2016 год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</si>
</sst>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3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18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b/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rgb="FF000000"/>
      <name val="Calibri"/>
      <family val="2"/>
      <charset val="204"/>
      <scheme val="minor"/>
    </font>
    <font>
      <sz val="7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9"/>
      <color rgb="FF000000"/>
      <name val="Calibri"/>
      <family val="2"/>
      <charset val="204"/>
      <scheme val="minor"/>
    </font>
    <font>
      <b/>
      <i/>
      <sz val="9"/>
      <color rgb="FF000000"/>
      <name val="Times New Roman"/>
      <family val="1"/>
      <charset val="204"/>
    </font>
    <font>
      <b/>
      <i/>
      <sz val="9"/>
      <color rgb="FF000000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44"/>
      </patternFill>
    </fill>
    <fill>
      <patternFill patternType="solid">
        <fgColor rgb="FFFDE9D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1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9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Alignment="0" applyProtection="0"/>
    <xf numFmtId="0" fontId="11" fillId="0" borderId="0" applyNumberFormat="0" applyAlignment="0" applyProtection="0"/>
    <xf numFmtId="0" fontId="11" fillId="0" borderId="0" applyNumberFormat="0" applyAlignment="0" applyProtection="0"/>
    <xf numFmtId="0" fontId="11" fillId="0" borderId="0" applyNumberFormat="0" applyAlignment="0" applyProtection="0"/>
    <xf numFmtId="0" fontId="11" fillId="0" borderId="0" applyNumberFormat="0" applyAlignment="0" applyProtection="0"/>
    <xf numFmtId="0" fontId="11" fillId="0" borderId="0" applyNumberFormat="0" applyAlignment="0" applyProtection="0"/>
    <xf numFmtId="0" fontId="11" fillId="0" borderId="0" applyNumberFormat="0" applyAlignment="0" applyProtection="0"/>
    <xf numFmtId="0" fontId="11" fillId="0" borderId="0" applyNumberFormat="0" applyAlignment="0" applyProtection="0"/>
    <xf numFmtId="0" fontId="11" fillId="0" borderId="0" applyNumberFormat="0" applyAlignment="0" applyProtection="0"/>
    <xf numFmtId="0" fontId="11" fillId="0" borderId="0" applyNumberFormat="0" applyFill="0" applyAlignment="0" applyProtection="0"/>
    <xf numFmtId="0" fontId="11" fillId="0" borderId="0" applyNumberFormat="0" applyFill="0" applyAlignment="0" applyProtection="0"/>
    <xf numFmtId="0" fontId="11" fillId="0" borderId="0" applyNumberFormat="0" applyFill="0" applyAlignment="0" applyProtection="0"/>
    <xf numFmtId="0" fontId="11" fillId="0" borderId="0" applyNumberFormat="0" applyFill="0" applyAlignment="0" applyProtection="0"/>
    <xf numFmtId="0" fontId="11" fillId="0" borderId="0" applyNumberFormat="0" applyFill="0" applyAlignment="0" applyProtection="0"/>
    <xf numFmtId="0" fontId="11" fillId="0" borderId="0" applyNumberFormat="0" applyFill="0" applyAlignment="0" applyProtection="0"/>
    <xf numFmtId="0" fontId="11" fillId="0" borderId="0" applyNumberFormat="0" applyFill="0" applyAlignment="0" applyProtection="0"/>
    <xf numFmtId="0" fontId="11" fillId="0" borderId="0" applyNumberFormat="0" applyFill="0" applyAlignment="0" applyProtection="0"/>
    <xf numFmtId="0" fontId="11" fillId="0" borderId="0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Alignment="0" applyProtection="0"/>
    <xf numFmtId="0" fontId="11" fillId="0" borderId="0" applyNumberFormat="0" applyFill="0" applyAlignment="0" applyProtection="0"/>
    <xf numFmtId="0" fontId="11" fillId="0" borderId="0" applyNumberFormat="0" applyFill="0" applyAlignment="0" applyProtection="0"/>
    <xf numFmtId="0" fontId="11" fillId="0" borderId="0" applyNumberFormat="0" applyFill="0" applyAlignment="0" applyProtection="0"/>
    <xf numFmtId="0" fontId="11" fillId="0" borderId="0" applyNumberFormat="0" applyFill="0" applyAlignment="0" applyProtection="0"/>
    <xf numFmtId="0" fontId="11" fillId="0" borderId="0" applyNumberFormat="0" applyFill="0" applyAlignment="0" applyProtection="0"/>
    <xf numFmtId="0" fontId="11" fillId="0" borderId="0" applyNumberFormat="0" applyAlignment="0" applyProtection="0"/>
    <xf numFmtId="0" fontId="11" fillId="0" borderId="0" applyNumberFormat="0" applyAlignment="0" applyProtection="0"/>
    <xf numFmtId="0" fontId="11" fillId="0" borderId="0" applyNumberFormat="0" applyAlignment="0" applyProtection="0"/>
    <xf numFmtId="0" fontId="11" fillId="0" borderId="0" applyNumberFormat="0" applyAlignment="0" applyProtection="0"/>
    <xf numFmtId="0" fontId="11" fillId="0" borderId="0" applyNumberFormat="0" applyAlignment="0" applyProtection="0"/>
    <xf numFmtId="0" fontId="11" fillId="0" borderId="0" applyNumberFormat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ont="0" applyAlignment="0" applyProtection="0"/>
    <xf numFmtId="0" fontId="12" fillId="0" borderId="0" applyNumberFormat="0" applyFont="0" applyAlignment="0" applyProtection="0"/>
    <xf numFmtId="0" fontId="12" fillId="0" borderId="0" applyNumberFormat="0" applyFont="0" applyAlignment="0" applyProtection="0"/>
    <xf numFmtId="0" fontId="11" fillId="0" borderId="0" applyNumberFormat="0" applyFill="0" applyAlignment="0" applyProtection="0"/>
    <xf numFmtId="0" fontId="11" fillId="0" borderId="0" applyNumberFormat="0" applyFill="0" applyAlignment="0" applyProtection="0"/>
    <xf numFmtId="0" fontId="11" fillId="0" borderId="0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</cellStyleXfs>
  <cellXfs count="221">
    <xf numFmtId="0" fontId="0" fillId="0" borderId="0" xfId="0"/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right"/>
    </xf>
    <xf numFmtId="4" fontId="4" fillId="0" borderId="2" xfId="0" applyNumberFormat="1" applyFont="1" applyBorder="1" applyAlignment="1">
      <alignment horizontal="right"/>
    </xf>
    <xf numFmtId="164" fontId="4" fillId="0" borderId="2" xfId="0" applyNumberFormat="1" applyFont="1" applyBorder="1" applyAlignment="1">
      <alignment horizontal="right"/>
    </xf>
    <xf numFmtId="0" fontId="5" fillId="0" borderId="0" xfId="0" applyFont="1"/>
    <xf numFmtId="49" fontId="3" fillId="2" borderId="2" xfId="0" applyNumberFormat="1" applyFont="1" applyFill="1" applyBorder="1" applyAlignment="1">
      <alignment horizontal="center"/>
    </xf>
    <xf numFmtId="4" fontId="3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164" fontId="4" fillId="2" borderId="2" xfId="0" applyNumberFormat="1" applyFont="1" applyFill="1" applyBorder="1" applyAlignment="1">
      <alignment horizontal="right"/>
    </xf>
    <xf numFmtId="0" fontId="1" fillId="2" borderId="0" xfId="0" applyFont="1" applyFill="1"/>
    <xf numFmtId="49" fontId="3" fillId="3" borderId="2" xfId="0" applyNumberFormat="1" applyFont="1" applyFill="1" applyBorder="1" applyAlignment="1">
      <alignment horizontal="center"/>
    </xf>
    <xf numFmtId="4" fontId="3" fillId="3" borderId="2" xfId="0" applyNumberFormat="1" applyFont="1" applyFill="1" applyBorder="1" applyAlignment="1">
      <alignment horizontal="right"/>
    </xf>
    <xf numFmtId="4" fontId="4" fillId="3" borderId="2" xfId="0" applyNumberFormat="1" applyFont="1" applyFill="1" applyBorder="1" applyAlignment="1">
      <alignment horizontal="right"/>
    </xf>
    <xf numFmtId="164" fontId="4" fillId="3" borderId="2" xfId="0" applyNumberFormat="1" applyFont="1" applyFill="1" applyBorder="1" applyAlignment="1">
      <alignment horizontal="right"/>
    </xf>
    <xf numFmtId="0" fontId="1" fillId="3" borderId="0" xfId="0" applyFont="1" applyFill="1"/>
    <xf numFmtId="49" fontId="3" fillId="4" borderId="2" xfId="0" applyNumberFormat="1" applyFont="1" applyFill="1" applyBorder="1" applyAlignment="1">
      <alignment horizontal="center"/>
    </xf>
    <xf numFmtId="0" fontId="7" fillId="4" borderId="2" xfId="1" applyFont="1" applyFill="1" applyBorder="1" applyAlignment="1" applyProtection="1">
      <alignment horizontal="left" vertical="center" wrapText="1"/>
    </xf>
    <xf numFmtId="4" fontId="3" fillId="4" borderId="2" xfId="0" applyNumberFormat="1" applyFont="1" applyFill="1" applyBorder="1" applyAlignment="1">
      <alignment horizontal="right"/>
    </xf>
    <xf numFmtId="4" fontId="4" fillId="4" borderId="2" xfId="0" applyNumberFormat="1" applyFont="1" applyFill="1" applyBorder="1" applyAlignment="1">
      <alignment horizontal="right"/>
    </xf>
    <xf numFmtId="164" fontId="4" fillId="4" borderId="2" xfId="0" applyNumberFormat="1" applyFont="1" applyFill="1" applyBorder="1" applyAlignment="1">
      <alignment horizontal="right"/>
    </xf>
    <xf numFmtId="0" fontId="1" fillId="4" borderId="0" xfId="0" applyFont="1" applyFill="1"/>
    <xf numFmtId="49" fontId="3" fillId="0" borderId="2" xfId="0" applyNumberFormat="1" applyFont="1" applyFill="1" applyBorder="1" applyAlignment="1">
      <alignment horizontal="center"/>
    </xf>
    <xf numFmtId="49" fontId="8" fillId="0" borderId="2" xfId="0" applyNumberFormat="1" applyFont="1" applyBorder="1" applyAlignment="1">
      <alignment horizontal="center"/>
    </xf>
    <xf numFmtId="0" fontId="8" fillId="0" borderId="2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right"/>
    </xf>
    <xf numFmtId="0" fontId="8" fillId="0" borderId="2" xfId="0" applyFont="1" applyBorder="1" applyAlignment="1">
      <alignment vertical="top" wrapText="1"/>
    </xf>
    <xf numFmtId="49" fontId="3" fillId="5" borderId="2" xfId="0" applyNumberFormat="1" applyFont="1" applyFill="1" applyBorder="1" applyAlignment="1">
      <alignment horizontal="center"/>
    </xf>
    <xf numFmtId="0" fontId="7" fillId="5" borderId="2" xfId="1" applyFont="1" applyFill="1" applyBorder="1" applyAlignment="1" applyProtection="1">
      <alignment horizontal="left" vertical="center" wrapText="1"/>
    </xf>
    <xf numFmtId="4" fontId="3" fillId="5" borderId="2" xfId="0" applyNumberFormat="1" applyFont="1" applyFill="1" applyBorder="1" applyAlignment="1">
      <alignment horizontal="right"/>
    </xf>
    <xf numFmtId="4" fontId="4" fillId="5" borderId="2" xfId="0" applyNumberFormat="1" applyFont="1" applyFill="1" applyBorder="1" applyAlignment="1">
      <alignment horizontal="right"/>
    </xf>
    <xf numFmtId="164" fontId="4" fillId="5" borderId="2" xfId="0" applyNumberFormat="1" applyFont="1" applyFill="1" applyBorder="1" applyAlignment="1">
      <alignment horizontal="right"/>
    </xf>
    <xf numFmtId="0" fontId="1" fillId="5" borderId="0" xfId="0" applyFont="1" applyFill="1"/>
    <xf numFmtId="49" fontId="3" fillId="6" borderId="2" xfId="0" applyNumberFormat="1" applyFont="1" applyFill="1" applyBorder="1" applyAlignment="1">
      <alignment horizontal="center"/>
    </xf>
    <xf numFmtId="0" fontId="7" fillId="6" borderId="2" xfId="1" applyFont="1" applyFill="1" applyBorder="1" applyAlignment="1" applyProtection="1">
      <alignment horizontal="left" vertical="center" wrapText="1"/>
    </xf>
    <xf numFmtId="4" fontId="3" fillId="6" borderId="2" xfId="0" applyNumberFormat="1" applyFont="1" applyFill="1" applyBorder="1" applyAlignment="1">
      <alignment horizontal="right"/>
    </xf>
    <xf numFmtId="4" fontId="4" fillId="6" borderId="2" xfId="0" applyNumberFormat="1" applyFont="1" applyFill="1" applyBorder="1" applyAlignment="1">
      <alignment horizontal="right"/>
    </xf>
    <xf numFmtId="164" fontId="4" fillId="6" borderId="2" xfId="0" applyNumberFormat="1" applyFont="1" applyFill="1" applyBorder="1" applyAlignment="1">
      <alignment horizontal="right"/>
    </xf>
    <xf numFmtId="0" fontId="0" fillId="6" borderId="0" xfId="0" applyFill="1"/>
    <xf numFmtId="49" fontId="3" fillId="0" borderId="2" xfId="0" applyNumberFormat="1" applyFont="1" applyBorder="1" applyAlignment="1">
      <alignment horizontal="center"/>
    </xf>
    <xf numFmtId="0" fontId="7" fillId="0" borderId="2" xfId="1" applyFont="1" applyBorder="1" applyAlignment="1" applyProtection="1">
      <alignment horizontal="left" vertical="center" wrapText="1"/>
    </xf>
    <xf numFmtId="0" fontId="8" fillId="0" borderId="2" xfId="0" applyFont="1" applyBorder="1" applyAlignment="1">
      <alignment horizontal="right"/>
    </xf>
    <xf numFmtId="49" fontId="3" fillId="7" borderId="2" xfId="0" applyNumberFormat="1" applyFont="1" applyFill="1" applyBorder="1" applyAlignment="1">
      <alignment horizontal="center"/>
    </xf>
    <xf numFmtId="0" fontId="4" fillId="7" borderId="2" xfId="0" applyFont="1" applyFill="1" applyBorder="1" applyAlignment="1">
      <alignment horizontal="left" vertical="top" wrapText="1"/>
    </xf>
    <xf numFmtId="4" fontId="3" fillId="7" borderId="2" xfId="0" applyNumberFormat="1" applyFont="1" applyFill="1" applyBorder="1" applyAlignment="1">
      <alignment horizontal="right"/>
    </xf>
    <xf numFmtId="4" fontId="4" fillId="7" borderId="2" xfId="0" applyNumberFormat="1" applyFont="1" applyFill="1" applyBorder="1" applyAlignment="1">
      <alignment horizontal="right"/>
    </xf>
    <xf numFmtId="164" fontId="4" fillId="7" borderId="2" xfId="0" applyNumberFormat="1" applyFont="1" applyFill="1" applyBorder="1" applyAlignment="1">
      <alignment horizontal="right"/>
    </xf>
    <xf numFmtId="0" fontId="0" fillId="7" borderId="0" xfId="0" applyFill="1"/>
    <xf numFmtId="49" fontId="3" fillId="8" borderId="2" xfId="0" applyNumberFormat="1" applyFont="1" applyFill="1" applyBorder="1" applyAlignment="1">
      <alignment horizontal="center"/>
    </xf>
    <xf numFmtId="0" fontId="4" fillId="8" borderId="2" xfId="0" applyFont="1" applyFill="1" applyBorder="1" applyAlignment="1">
      <alignment horizontal="left" vertical="top" wrapText="1"/>
    </xf>
    <xf numFmtId="4" fontId="3" fillId="8" borderId="2" xfId="0" applyNumberFormat="1" applyFont="1" applyFill="1" applyBorder="1" applyAlignment="1">
      <alignment horizontal="right"/>
    </xf>
    <xf numFmtId="4" fontId="4" fillId="8" borderId="2" xfId="0" applyNumberFormat="1" applyFont="1" applyFill="1" applyBorder="1" applyAlignment="1">
      <alignment horizontal="right"/>
    </xf>
    <xf numFmtId="164" fontId="4" fillId="8" borderId="2" xfId="0" applyNumberFormat="1" applyFont="1" applyFill="1" applyBorder="1" applyAlignment="1">
      <alignment horizontal="right"/>
    </xf>
    <xf numFmtId="0" fontId="0" fillId="8" borderId="0" xfId="0" applyFill="1"/>
    <xf numFmtId="49" fontId="8" fillId="0" borderId="2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" fillId="6" borderId="0" xfId="0" applyFont="1" applyFill="1"/>
    <xf numFmtId="0" fontId="0" fillId="0" borderId="2" xfId="0" applyBorder="1"/>
    <xf numFmtId="0" fontId="3" fillId="3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4" fontId="8" fillId="0" borderId="2" xfId="0" applyNumberFormat="1" applyFont="1" applyFill="1" applyBorder="1" applyAlignment="1">
      <alignment horizontal="right"/>
    </xf>
    <xf numFmtId="0" fontId="7" fillId="0" borderId="2" xfId="1" applyFont="1" applyFill="1" applyBorder="1" applyAlignment="1" applyProtection="1">
      <alignment horizontal="left" vertical="center" wrapText="1"/>
    </xf>
    <xf numFmtId="4" fontId="3" fillId="0" borderId="2" xfId="0" applyNumberFormat="1" applyFont="1" applyFill="1" applyBorder="1" applyAlignment="1">
      <alignment horizontal="right"/>
    </xf>
    <xf numFmtId="4" fontId="4" fillId="0" borderId="2" xfId="0" applyNumberFormat="1" applyFont="1" applyFill="1" applyBorder="1" applyAlignment="1">
      <alignment horizontal="right"/>
    </xf>
    <xf numFmtId="164" fontId="4" fillId="0" borderId="2" xfId="0" applyNumberFormat="1" applyFont="1" applyFill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Fill="1"/>
    <xf numFmtId="0" fontId="0" fillId="5" borderId="0" xfId="0" applyFill="1"/>
    <xf numFmtId="0" fontId="3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" fillId="0" borderId="2" xfId="0" applyFont="1" applyFill="1" applyBorder="1" applyAlignment="1">
      <alignment horizontal="center" vertical="center" wrapText="1"/>
    </xf>
    <xf numFmtId="0" fontId="8" fillId="0" borderId="0" xfId="0" applyFont="1"/>
    <xf numFmtId="0" fontId="8" fillId="0" borderId="2" xfId="0" applyFont="1" applyBorder="1"/>
    <xf numFmtId="49" fontId="8" fillId="0" borderId="2" xfId="0" applyNumberFormat="1" applyFont="1" applyBorder="1"/>
    <xf numFmtId="49" fontId="3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/>
    <xf numFmtId="0" fontId="13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horizontal="center" vertical="center" wrapText="1"/>
    </xf>
    <xf numFmtId="4" fontId="14" fillId="0" borderId="0" xfId="0" applyNumberFormat="1" applyFont="1"/>
    <xf numFmtId="0" fontId="14" fillId="0" borderId="0" xfId="0" applyFont="1"/>
    <xf numFmtId="49" fontId="15" fillId="0" borderId="2" xfId="0" applyNumberFormat="1" applyFont="1" applyBorder="1" applyAlignment="1">
      <alignment horizontal="center" vertical="top" wrapText="1"/>
    </xf>
    <xf numFmtId="0" fontId="16" fillId="0" borderId="2" xfId="0" applyFont="1" applyBorder="1" applyAlignment="1">
      <alignment vertical="top" wrapText="1"/>
    </xf>
    <xf numFmtId="0" fontId="13" fillId="0" borderId="2" xfId="0" applyFont="1" applyBorder="1" applyAlignment="1">
      <alignment vertical="top" wrapText="1"/>
    </xf>
    <xf numFmtId="0" fontId="7" fillId="0" borderId="0" xfId="0" applyFont="1"/>
    <xf numFmtId="0" fontId="7" fillId="0" borderId="2" xfId="0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" fontId="7" fillId="0" borderId="0" xfId="0" applyNumberFormat="1" applyFont="1"/>
    <xf numFmtId="0" fontId="17" fillId="0" borderId="2" xfId="1" applyFont="1" applyBorder="1" applyAlignment="1" applyProtection="1">
      <alignment vertical="top" wrapText="1"/>
    </xf>
    <xf numFmtId="0" fontId="14" fillId="0" borderId="2" xfId="0" applyFont="1" applyBorder="1" applyAlignment="1">
      <alignment vertical="top" wrapText="1"/>
    </xf>
    <xf numFmtId="49" fontId="14" fillId="0" borderId="2" xfId="0" applyNumberFormat="1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" fontId="14" fillId="0" borderId="2" xfId="0" applyNumberFormat="1" applyFont="1" applyBorder="1" applyAlignment="1">
      <alignment horizontal="center" vertical="center" wrapText="1"/>
    </xf>
    <xf numFmtId="0" fontId="4" fillId="10" borderId="7" xfId="0" applyFont="1" applyFill="1" applyBorder="1" applyAlignment="1">
      <alignment horizontal="justify" vertical="top" wrapText="1"/>
    </xf>
    <xf numFmtId="0" fontId="4" fillId="10" borderId="7" xfId="0" applyFont="1" applyFill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0" fontId="4" fillId="0" borderId="7" xfId="0" applyFont="1" applyBorder="1" applyAlignment="1">
      <alignment horizontal="justify" vertical="top" wrapText="1"/>
    </xf>
    <xf numFmtId="0" fontId="4" fillId="0" borderId="7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49" fontId="19" fillId="0" borderId="6" xfId="0" applyNumberFormat="1" applyFont="1" applyBorder="1" applyAlignment="1">
      <alignment horizontal="center" vertical="top" wrapText="1"/>
    </xf>
    <xf numFmtId="0" fontId="19" fillId="0" borderId="7" xfId="0" applyFont="1" applyBorder="1" applyAlignment="1">
      <alignment horizontal="justify" vertical="top" wrapText="1"/>
    </xf>
    <xf numFmtId="0" fontId="19" fillId="0" borderId="7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0" fontId="19" fillId="10" borderId="6" xfId="0" applyFont="1" applyFill="1" applyBorder="1" applyAlignment="1">
      <alignment horizontal="center" vertical="top" wrapText="1"/>
    </xf>
    <xf numFmtId="4" fontId="4" fillId="10" borderId="7" xfId="0" applyNumberFormat="1" applyFont="1" applyFill="1" applyBorder="1" applyAlignment="1">
      <alignment horizontal="center" vertical="top" wrapText="1"/>
    </xf>
    <xf numFmtId="0" fontId="4" fillId="10" borderId="4" xfId="0" applyFont="1" applyFill="1" applyBorder="1" applyAlignment="1">
      <alignment horizontal="justify" vertical="center" wrapText="1"/>
    </xf>
    <xf numFmtId="0" fontId="0" fillId="0" borderId="0" xfId="0" applyAlignment="1">
      <alignment vertical="top" wrapText="1"/>
    </xf>
    <xf numFmtId="0" fontId="21" fillId="0" borderId="2" xfId="0" applyFont="1" applyBorder="1" applyAlignment="1">
      <alignment vertical="top" wrapText="1"/>
    </xf>
    <xf numFmtId="0" fontId="0" fillId="0" borderId="0" xfId="0" applyAlignment="1">
      <alignment vertical="top"/>
    </xf>
    <xf numFmtId="0" fontId="22" fillId="0" borderId="2" xfId="0" applyFont="1" applyBorder="1" applyAlignment="1">
      <alignment horizontal="center" vertical="top"/>
    </xf>
    <xf numFmtId="0" fontId="22" fillId="0" borderId="2" xfId="0" applyFont="1" applyBorder="1" applyAlignment="1">
      <alignment vertical="top" wrapText="1"/>
    </xf>
    <xf numFmtId="0" fontId="23" fillId="0" borderId="2" xfId="0" applyFont="1" applyBorder="1" applyAlignment="1">
      <alignment vertical="top"/>
    </xf>
    <xf numFmtId="0" fontId="24" fillId="0" borderId="2" xfId="0" applyFont="1" applyBorder="1" applyAlignment="1">
      <alignment horizontal="center" vertical="top"/>
    </xf>
    <xf numFmtId="164" fontId="20" fillId="0" borderId="2" xfId="0" applyNumberFormat="1" applyFont="1" applyBorder="1" applyAlignment="1">
      <alignment horizontal="right" vertical="top"/>
    </xf>
    <xf numFmtId="164" fontId="22" fillId="0" borderId="2" xfId="0" applyNumberFormat="1" applyFont="1" applyBorder="1" applyAlignment="1">
      <alignment horizontal="right" vertical="top"/>
    </xf>
    <xf numFmtId="165" fontId="25" fillId="0" borderId="0" xfId="0" applyNumberFormat="1" applyFont="1" applyAlignment="1">
      <alignment horizontal="right" vertical="top" wrapText="1"/>
    </xf>
    <xf numFmtId="165" fontId="20" fillId="0" borderId="2" xfId="0" applyNumberFormat="1" applyFont="1" applyBorder="1" applyAlignment="1">
      <alignment horizontal="right" vertical="top"/>
    </xf>
    <xf numFmtId="165" fontId="22" fillId="0" borderId="2" xfId="0" applyNumberFormat="1" applyFont="1" applyBorder="1" applyAlignment="1">
      <alignment horizontal="right" vertical="top"/>
    </xf>
    <xf numFmtId="0" fontId="23" fillId="0" borderId="2" xfId="0" applyFont="1" applyBorder="1" applyAlignment="1">
      <alignment horizontal="right" vertical="top" wrapText="1"/>
    </xf>
    <xf numFmtId="0" fontId="20" fillId="0" borderId="2" xfId="0" applyFont="1" applyFill="1" applyBorder="1" applyAlignment="1">
      <alignment horizontal="center" vertical="top"/>
    </xf>
    <xf numFmtId="0" fontId="22" fillId="0" borderId="2" xfId="0" applyFont="1" applyFill="1" applyBorder="1" applyAlignment="1">
      <alignment horizontal="center" vertical="top"/>
    </xf>
    <xf numFmtId="0" fontId="22" fillId="0" borderId="2" xfId="0" applyFont="1" applyFill="1" applyBorder="1" applyAlignment="1">
      <alignment vertical="top" wrapText="1"/>
    </xf>
    <xf numFmtId="0" fontId="20" fillId="0" borderId="2" xfId="0" applyFont="1" applyFill="1" applyBorder="1" applyAlignment="1">
      <alignment horizontal="center" vertical="top" wrapText="1"/>
    </xf>
    <xf numFmtId="0" fontId="21" fillId="0" borderId="2" xfId="0" applyFont="1" applyFill="1" applyBorder="1" applyAlignment="1">
      <alignment vertical="top" wrapText="1"/>
    </xf>
    <xf numFmtId="0" fontId="26" fillId="0" borderId="2" xfId="0" applyFont="1" applyBorder="1" applyAlignment="1">
      <alignment horizontal="right" vertical="top" wrapText="1"/>
    </xf>
    <xf numFmtId="0" fontId="27" fillId="0" borderId="2" xfId="0" applyFont="1" applyFill="1" applyBorder="1" applyAlignment="1">
      <alignment horizontal="center" vertical="top"/>
    </xf>
    <xf numFmtId="0" fontId="27" fillId="0" borderId="2" xfId="0" applyFont="1" applyFill="1" applyBorder="1" applyAlignment="1">
      <alignment horizontal="center" vertical="top" wrapText="1"/>
    </xf>
    <xf numFmtId="0" fontId="28" fillId="0" borderId="2" xfId="0" applyFont="1" applyBorder="1" applyAlignment="1">
      <alignment horizontal="right" vertical="top" wrapText="1"/>
    </xf>
    <xf numFmtId="164" fontId="27" fillId="0" borderId="2" xfId="0" applyNumberFormat="1" applyFont="1" applyBorder="1" applyAlignment="1">
      <alignment horizontal="right" vertical="top"/>
    </xf>
    <xf numFmtId="165" fontId="27" fillId="0" borderId="2" xfId="0" applyNumberFormat="1" applyFont="1" applyBorder="1" applyAlignment="1">
      <alignment horizontal="right" vertical="top"/>
    </xf>
    <xf numFmtId="0" fontId="27" fillId="0" borderId="2" xfId="0" applyFont="1" applyFill="1" applyBorder="1" applyAlignment="1">
      <alignment vertical="top" wrapText="1"/>
    </xf>
    <xf numFmtId="0" fontId="22" fillId="0" borderId="2" xfId="0" applyFont="1" applyBorder="1" applyAlignment="1">
      <alignment horizontal="center" vertical="top" wrapText="1"/>
    </xf>
    <xf numFmtId="0" fontId="32" fillId="0" borderId="2" xfId="0" applyFont="1" applyBorder="1" applyAlignment="1">
      <alignment horizontal="right" vertical="top" wrapText="1"/>
    </xf>
    <xf numFmtId="0" fontId="32" fillId="0" borderId="2" xfId="0" applyFont="1" applyFill="1" applyBorder="1" applyAlignment="1">
      <alignment horizontal="right" vertical="top" wrapText="1"/>
    </xf>
    <xf numFmtId="0" fontId="31" fillId="0" borderId="2" xfId="0" applyFont="1" applyFill="1" applyBorder="1" applyAlignment="1">
      <alignment horizontal="left" vertical="top" wrapText="1"/>
    </xf>
    <xf numFmtId="0" fontId="31" fillId="0" borderId="2" xfId="0" applyFont="1" applyFill="1" applyBorder="1" applyAlignment="1">
      <alignment vertical="top" wrapText="1"/>
    </xf>
    <xf numFmtId="0" fontId="30" fillId="0" borderId="2" xfId="0" applyFont="1" applyFill="1" applyBorder="1" applyAlignment="1">
      <alignment horizontal="left" vertical="top" wrapText="1"/>
    </xf>
    <xf numFmtId="0" fontId="29" fillId="0" borderId="2" xfId="0" applyFont="1" applyFill="1" applyBorder="1" applyAlignment="1">
      <alignment horizontal="left" vertical="top" wrapText="1"/>
    </xf>
    <xf numFmtId="165" fontId="32" fillId="0" borderId="2" xfId="0" applyNumberFormat="1" applyFont="1" applyBorder="1" applyAlignment="1">
      <alignment horizontal="right" vertical="top" wrapText="1"/>
    </xf>
    <xf numFmtId="165" fontId="32" fillId="0" borderId="2" xfId="0" applyNumberFormat="1" applyFont="1" applyFill="1" applyBorder="1" applyAlignment="1">
      <alignment horizontal="right" vertical="top" wrapText="1"/>
    </xf>
    <xf numFmtId="0" fontId="30" fillId="0" borderId="2" xfId="0" applyFont="1" applyBorder="1" applyAlignment="1">
      <alignment horizontal="center" vertical="top" wrapText="1"/>
    </xf>
    <xf numFmtId="0" fontId="29" fillId="0" borderId="2" xfId="0" applyFont="1" applyBorder="1" applyAlignment="1">
      <alignment horizontal="center" vertical="top"/>
    </xf>
    <xf numFmtId="49" fontId="29" fillId="0" borderId="2" xfId="0" applyNumberFormat="1" applyFont="1" applyFill="1" applyBorder="1" applyAlignment="1">
      <alignment horizontal="center" vertical="top"/>
    </xf>
    <xf numFmtId="0" fontId="33" fillId="0" borderId="2" xfId="1" applyFont="1" applyFill="1" applyBorder="1" applyAlignment="1" applyProtection="1">
      <alignment horizontal="left" vertical="top" wrapText="1"/>
    </xf>
    <xf numFmtId="49" fontId="31" fillId="0" borderId="2" xfId="0" applyNumberFormat="1" applyFont="1" applyFill="1" applyBorder="1" applyAlignment="1">
      <alignment horizontal="center" vertical="top"/>
    </xf>
    <xf numFmtId="0" fontId="29" fillId="0" borderId="2" xfId="0" applyFont="1" applyFill="1" applyBorder="1" applyAlignment="1">
      <alignment horizontal="center" vertical="top" wrapText="1"/>
    </xf>
    <xf numFmtId="0" fontId="31" fillId="0" borderId="2" xfId="0" applyFont="1" applyFill="1" applyBorder="1" applyAlignment="1">
      <alignment vertical="top"/>
    </xf>
    <xf numFmtId="164" fontId="32" fillId="0" borderId="2" xfId="0" applyNumberFormat="1" applyFont="1" applyBorder="1" applyAlignment="1">
      <alignment horizontal="right" vertical="top"/>
    </xf>
    <xf numFmtId="164" fontId="32" fillId="0" borderId="2" xfId="0" applyNumberFormat="1" applyFont="1" applyFill="1" applyBorder="1" applyAlignment="1">
      <alignment horizontal="right" vertical="top"/>
    </xf>
    <xf numFmtId="0" fontId="29" fillId="0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/>
    </xf>
    <xf numFmtId="0" fontId="20" fillId="0" borderId="2" xfId="0" applyFont="1" applyBorder="1" applyAlignment="1">
      <alignment horizontal="center" vertical="top" wrapText="1"/>
    </xf>
    <xf numFmtId="49" fontId="29" fillId="4" borderId="2" xfId="0" applyNumberFormat="1" applyFont="1" applyFill="1" applyBorder="1" applyAlignment="1">
      <alignment horizontal="center" vertical="top"/>
    </xf>
    <xf numFmtId="165" fontId="32" fillId="4" borderId="2" xfId="0" applyNumberFormat="1" applyFont="1" applyFill="1" applyBorder="1" applyAlignment="1">
      <alignment horizontal="right" vertical="top" wrapText="1"/>
    </xf>
    <xf numFmtId="0" fontId="32" fillId="4" borderId="2" xfId="0" applyFont="1" applyFill="1" applyBorder="1" applyAlignment="1">
      <alignment horizontal="right" vertical="top" wrapText="1"/>
    </xf>
    <xf numFmtId="164" fontId="32" fillId="4" borderId="2" xfId="0" applyNumberFormat="1" applyFont="1" applyFill="1" applyBorder="1" applyAlignment="1">
      <alignment horizontal="right" vertical="top"/>
    </xf>
    <xf numFmtId="0" fontId="29" fillId="4" borderId="2" xfId="0" applyFont="1" applyFill="1" applyBorder="1" applyAlignment="1">
      <alignment horizontal="center" vertical="top" wrapText="1"/>
    </xf>
    <xf numFmtId="0" fontId="8" fillId="0" borderId="0" xfId="0" applyFont="1" applyAlignment="1">
      <alignment horizontal="justify"/>
    </xf>
    <xf numFmtId="0" fontId="20" fillId="0" borderId="2" xfId="0" applyFont="1" applyBorder="1" applyAlignment="1">
      <alignment horizontal="right" vertical="top" wrapText="1"/>
    </xf>
    <xf numFmtId="4" fontId="20" fillId="0" borderId="2" xfId="0" applyNumberFormat="1" applyFont="1" applyBorder="1" applyAlignment="1">
      <alignment horizontal="right" vertical="top"/>
    </xf>
    <xf numFmtId="0" fontId="20" fillId="0" borderId="2" xfId="0" applyFont="1" applyBorder="1" applyAlignment="1">
      <alignment horizontal="right" vertical="top"/>
    </xf>
    <xf numFmtId="0" fontId="20" fillId="0" borderId="2" xfId="0" applyFont="1" applyBorder="1" applyAlignment="1">
      <alignment horizontal="center" vertical="top"/>
    </xf>
    <xf numFmtId="0" fontId="27" fillId="0" borderId="2" xfId="0" applyFont="1" applyBorder="1" applyAlignment="1">
      <alignment horizontal="center" vertical="top"/>
    </xf>
    <xf numFmtId="0" fontId="27" fillId="0" borderId="2" xfId="0" applyFont="1" applyBorder="1" applyAlignment="1">
      <alignment horizontal="right" vertical="top" wrapText="1"/>
    </xf>
    <xf numFmtId="4" fontId="27" fillId="0" borderId="2" xfId="0" applyNumberFormat="1" applyFont="1" applyBorder="1" applyAlignment="1">
      <alignment horizontal="right" vertical="top"/>
    </xf>
    <xf numFmtId="0" fontId="27" fillId="0" borderId="2" xfId="0" applyFont="1" applyBorder="1" applyAlignment="1">
      <alignment horizontal="right" vertical="top"/>
    </xf>
    <xf numFmtId="0" fontId="22" fillId="0" borderId="2" xfId="0" applyFont="1" applyBorder="1" applyAlignment="1">
      <alignment horizontal="right" vertical="top" wrapText="1"/>
    </xf>
    <xf numFmtId="0" fontId="22" fillId="0" borderId="2" xfId="0" applyFont="1" applyBorder="1" applyAlignment="1">
      <alignment horizontal="right" vertical="top"/>
    </xf>
    <xf numFmtId="4" fontId="22" fillId="0" borderId="2" xfId="0" applyNumberFormat="1" applyFont="1" applyBorder="1" applyAlignment="1">
      <alignment horizontal="right" vertical="top"/>
    </xf>
    <xf numFmtId="0" fontId="27" fillId="0" borderId="2" xfId="0" applyFont="1" applyBorder="1" applyAlignment="1">
      <alignment horizontal="center" vertical="top" wrapText="1"/>
    </xf>
    <xf numFmtId="0" fontId="27" fillId="0" borderId="2" xfId="0" applyFont="1" applyBorder="1" applyAlignment="1">
      <alignment vertical="top" wrapText="1"/>
    </xf>
    <xf numFmtId="0" fontId="22" fillId="0" borderId="2" xfId="0" applyFont="1" applyBorder="1" applyAlignment="1">
      <alignment vertical="top"/>
    </xf>
    <xf numFmtId="0" fontId="34" fillId="0" borderId="0" xfId="0" applyFont="1" applyAlignment="1">
      <alignment vertical="top"/>
    </xf>
    <xf numFmtId="165" fontId="0" fillId="0" borderId="0" xfId="0" applyNumberFormat="1" applyAlignment="1">
      <alignment vertical="top" wrapText="1"/>
    </xf>
    <xf numFmtId="0" fontId="23" fillId="0" borderId="2" xfId="0" applyFont="1" applyFill="1" applyBorder="1" applyAlignment="1">
      <alignment horizontal="right" vertical="top" wrapText="1"/>
    </xf>
    <xf numFmtId="0" fontId="26" fillId="0" borderId="2" xfId="0" applyFont="1" applyFill="1" applyBorder="1" applyAlignment="1">
      <alignment horizontal="right" vertical="top" wrapText="1"/>
    </xf>
    <xf numFmtId="0" fontId="28" fillId="0" borderId="2" xfId="0" applyFont="1" applyFill="1" applyBorder="1" applyAlignment="1">
      <alignment horizontal="right" vertical="top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/>
    <xf numFmtId="49" fontId="3" fillId="0" borderId="2" xfId="0" applyNumberFormat="1" applyFont="1" applyFill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6" borderId="2" xfId="0" applyNumberFormat="1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49" fontId="3" fillId="5" borderId="2" xfId="0" applyNumberFormat="1" applyFont="1" applyFill="1" applyBorder="1" applyAlignment="1">
      <alignment horizontal="center"/>
    </xf>
    <xf numFmtId="49" fontId="3" fillId="4" borderId="2" xfId="0" applyNumberFormat="1" applyFont="1" applyFill="1" applyBorder="1" applyAlignment="1">
      <alignment horizontal="center"/>
    </xf>
    <xf numFmtId="0" fontId="4" fillId="10" borderId="3" xfId="0" applyFont="1" applyFill="1" applyBorder="1" applyAlignment="1">
      <alignment horizontal="center" vertical="top" wrapText="1"/>
    </xf>
    <xf numFmtId="0" fontId="4" fillId="10" borderId="8" xfId="0" applyFont="1" applyFill="1" applyBorder="1" applyAlignment="1">
      <alignment horizontal="center" vertical="top" wrapText="1"/>
    </xf>
    <xf numFmtId="0" fontId="4" fillId="10" borderId="5" xfId="0" applyFont="1" applyFill="1" applyBorder="1" applyAlignment="1">
      <alignment horizontal="center" vertical="center" wrapText="1"/>
    </xf>
    <xf numFmtId="0" fontId="4" fillId="10" borderId="9" xfId="0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3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4" fillId="0" borderId="0" xfId="0" applyFont="1" applyAlignment="1">
      <alignment horizontal="center" vertical="top"/>
    </xf>
    <xf numFmtId="0" fontId="20" fillId="0" borderId="2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/>
    </xf>
    <xf numFmtId="0" fontId="20" fillId="0" borderId="2" xfId="0" applyFont="1" applyFill="1" applyBorder="1" applyAlignment="1">
      <alignment horizontal="center" vertical="top" wrapText="1"/>
    </xf>
    <xf numFmtId="0" fontId="27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29" fillId="0" borderId="2" xfId="0" applyFont="1" applyBorder="1" applyAlignment="1">
      <alignment horizontal="center" vertical="top" wrapText="1"/>
    </xf>
    <xf numFmtId="0" fontId="31" fillId="0" borderId="2" xfId="0" applyFont="1" applyBorder="1" applyAlignment="1">
      <alignment horizontal="center" vertical="top" wrapText="1"/>
    </xf>
    <xf numFmtId="0" fontId="29" fillId="0" borderId="2" xfId="0" applyFont="1" applyFill="1" applyBorder="1" applyAlignment="1">
      <alignment horizontal="center" vertical="top" wrapText="1"/>
    </xf>
    <xf numFmtId="0" fontId="29" fillId="4" borderId="2" xfId="0" applyFont="1" applyFill="1" applyBorder="1" applyAlignment="1">
      <alignment horizontal="center" vertical="top" wrapText="1"/>
    </xf>
    <xf numFmtId="0" fontId="31" fillId="4" borderId="2" xfId="0" applyFont="1" applyFill="1" applyBorder="1" applyAlignment="1">
      <alignment horizontal="center" vertical="top" wrapText="1"/>
    </xf>
    <xf numFmtId="0" fontId="29" fillId="0" borderId="2" xfId="0" applyFont="1" applyBorder="1" applyAlignment="1">
      <alignment horizontal="center" vertical="top"/>
    </xf>
    <xf numFmtId="0" fontId="30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</cellXfs>
  <cellStyles count="212">
    <cellStyle name="20% - Акцент1 2" xfId="2"/>
    <cellStyle name="20% - Акцент1 2 2" xfId="3"/>
    <cellStyle name="20% - Акцент1 2 3" xfId="4"/>
    <cellStyle name="20% - Акцент1 2 4" xfId="5"/>
    <cellStyle name="20% - Акцент1 3" xfId="6"/>
    <cellStyle name="20% - Акцент1 4" xfId="7"/>
    <cellStyle name="20% - Акцент2 2" xfId="8"/>
    <cellStyle name="20% - Акцент2 2 2" xfId="9"/>
    <cellStyle name="20% - Акцент2 2 3" xfId="10"/>
    <cellStyle name="20% - Акцент2 2 4" xfId="11"/>
    <cellStyle name="20% - Акцент2 3" xfId="12"/>
    <cellStyle name="20% - Акцент2 4" xfId="13"/>
    <cellStyle name="20% - Акцент3 2" xfId="14"/>
    <cellStyle name="20% - Акцент3 2 2" xfId="15"/>
    <cellStyle name="20% - Акцент3 2 3" xfId="16"/>
    <cellStyle name="20% - Акцент3 2 4" xfId="17"/>
    <cellStyle name="20% - Акцент3 3" xfId="18"/>
    <cellStyle name="20% - Акцент3 4" xfId="19"/>
    <cellStyle name="20% - Акцент4 2" xfId="20"/>
    <cellStyle name="20% - Акцент4 2 2" xfId="21"/>
    <cellStyle name="20% - Акцент4 2 3" xfId="22"/>
    <cellStyle name="20% - Акцент4 2 4" xfId="23"/>
    <cellStyle name="20% - Акцент4 3" xfId="24"/>
    <cellStyle name="20% - Акцент4 4" xfId="25"/>
    <cellStyle name="20% - Акцент5 2" xfId="26"/>
    <cellStyle name="20% - Акцент5 2 2" xfId="27"/>
    <cellStyle name="20% - Акцент5 2 3" xfId="28"/>
    <cellStyle name="20% - Акцент5 2 4" xfId="29"/>
    <cellStyle name="20% - Акцент5 3" xfId="30"/>
    <cellStyle name="20% - Акцент5 4" xfId="31"/>
    <cellStyle name="20% - Акцент6 2" xfId="32"/>
    <cellStyle name="20% - Акцент6 2 2" xfId="33"/>
    <cellStyle name="20% - Акцент6 2 3" xfId="34"/>
    <cellStyle name="20% - Акцент6 2 4" xfId="35"/>
    <cellStyle name="20% - Акцент6 3" xfId="36"/>
    <cellStyle name="20% - Акцент6 4" xfId="37"/>
    <cellStyle name="40% - Акцент1 2" xfId="38"/>
    <cellStyle name="40% - Акцент1 2 2" xfId="39"/>
    <cellStyle name="40% - Акцент1 2 3" xfId="40"/>
    <cellStyle name="40% - Акцент1 2 4" xfId="41"/>
    <cellStyle name="40% - Акцент1 3" xfId="42"/>
    <cellStyle name="40% - Акцент1 4" xfId="43"/>
    <cellStyle name="40% - Акцент2 2" xfId="44"/>
    <cellStyle name="40% - Акцент2 2 2" xfId="45"/>
    <cellStyle name="40% - Акцент2 2 3" xfId="46"/>
    <cellStyle name="40% - Акцент2 2 4" xfId="47"/>
    <cellStyle name="40% - Акцент2 3" xfId="48"/>
    <cellStyle name="40% - Акцент2 4" xfId="49"/>
    <cellStyle name="40% - Акцент3 2" xfId="50"/>
    <cellStyle name="40% - Акцент3 2 2" xfId="51"/>
    <cellStyle name="40% - Акцент3 2 3" xfId="52"/>
    <cellStyle name="40% - Акцент3 2 4" xfId="53"/>
    <cellStyle name="40% - Акцент3 3" xfId="54"/>
    <cellStyle name="40% - Акцент3 4" xfId="55"/>
    <cellStyle name="40% - Акцент4 2" xfId="56"/>
    <cellStyle name="40% - Акцент4 2 2" xfId="57"/>
    <cellStyle name="40% - Акцент4 2 3" xfId="58"/>
    <cellStyle name="40% - Акцент4 2 4" xfId="59"/>
    <cellStyle name="40% - Акцент4 3" xfId="60"/>
    <cellStyle name="40% - Акцент4 4" xfId="61"/>
    <cellStyle name="40% - Акцент5 2" xfId="62"/>
    <cellStyle name="40% - Акцент5 2 2" xfId="63"/>
    <cellStyle name="40% - Акцент5 2 3" xfId="64"/>
    <cellStyle name="40% - Акцент5 2 4" xfId="65"/>
    <cellStyle name="40% - Акцент5 3" xfId="66"/>
    <cellStyle name="40% - Акцент5 4" xfId="67"/>
    <cellStyle name="40% - Акцент6 2" xfId="68"/>
    <cellStyle name="40% - Акцент6 2 2" xfId="69"/>
    <cellStyle name="40% - Акцент6 2 3" xfId="70"/>
    <cellStyle name="40% - Акцент6 2 4" xfId="71"/>
    <cellStyle name="40% - Акцент6 3" xfId="72"/>
    <cellStyle name="40% - Акцент6 4" xfId="73"/>
    <cellStyle name="60% - Акцент1 2" xfId="74"/>
    <cellStyle name="60% - Акцент1 2 2" xfId="75"/>
    <cellStyle name="60% - Акцент1 2 3" xfId="76"/>
    <cellStyle name="60% - Акцент1 2 4" xfId="77"/>
    <cellStyle name="60% - Акцент1 3" xfId="78"/>
    <cellStyle name="60% - Акцент1 4" xfId="79"/>
    <cellStyle name="60% - Акцент2 2" xfId="80"/>
    <cellStyle name="60% - Акцент2 2 2" xfId="81"/>
    <cellStyle name="60% - Акцент2 2 3" xfId="82"/>
    <cellStyle name="60% - Акцент2 2 4" xfId="83"/>
    <cellStyle name="60% - Акцент2 3" xfId="84"/>
    <cellStyle name="60% - Акцент2 4" xfId="85"/>
    <cellStyle name="60% - Акцент3 2" xfId="86"/>
    <cellStyle name="60% - Акцент3 2 2" xfId="87"/>
    <cellStyle name="60% - Акцент3 2 3" xfId="88"/>
    <cellStyle name="60% - Акцент3 2 4" xfId="89"/>
    <cellStyle name="60% - Акцент3 3" xfId="90"/>
    <cellStyle name="60% - Акцент3 4" xfId="91"/>
    <cellStyle name="60% - Акцент4 2" xfId="92"/>
    <cellStyle name="60% - Акцент4 2 2" xfId="93"/>
    <cellStyle name="60% - Акцент4 2 3" xfId="94"/>
    <cellStyle name="60% - Акцент4 2 4" xfId="95"/>
    <cellStyle name="60% - Акцент4 3" xfId="96"/>
    <cellStyle name="60% - Акцент4 4" xfId="97"/>
    <cellStyle name="60% - Акцент5 2" xfId="98"/>
    <cellStyle name="60% - Акцент5 2 2" xfId="99"/>
    <cellStyle name="60% - Акцент5 2 3" xfId="100"/>
    <cellStyle name="60% - Акцент5 2 4" xfId="101"/>
    <cellStyle name="60% - Акцент5 3" xfId="102"/>
    <cellStyle name="60% - Акцент5 4" xfId="103"/>
    <cellStyle name="60% - Акцент6 2" xfId="104"/>
    <cellStyle name="60% - Акцент6 2 2" xfId="105"/>
    <cellStyle name="60% - Акцент6 2 3" xfId="106"/>
    <cellStyle name="60% - Акцент6 2 4" xfId="107"/>
    <cellStyle name="60% - Акцент6 3" xfId="108"/>
    <cellStyle name="60% - Акцент6 4" xfId="109"/>
    <cellStyle name="Акцент1 2" xfId="110"/>
    <cellStyle name="Акцент1 2 2" xfId="111"/>
    <cellStyle name="Акцент1 2 3" xfId="112"/>
    <cellStyle name="Акцент1 2 4" xfId="113"/>
    <cellStyle name="Акцент1 3" xfId="114"/>
    <cellStyle name="Акцент1 4" xfId="115"/>
    <cellStyle name="Акцент2 2" xfId="116"/>
    <cellStyle name="Акцент2 2 2" xfId="117"/>
    <cellStyle name="Акцент2 2 3" xfId="118"/>
    <cellStyle name="Акцент2 2 4" xfId="119"/>
    <cellStyle name="Акцент2 3" xfId="120"/>
    <cellStyle name="Акцент2 4" xfId="121"/>
    <cellStyle name="Акцент3 2" xfId="122"/>
    <cellStyle name="Акцент3 2 2" xfId="123"/>
    <cellStyle name="Акцент3 2 3" xfId="124"/>
    <cellStyle name="Акцент3 2 4" xfId="125"/>
    <cellStyle name="Акцент3 3" xfId="126"/>
    <cellStyle name="Акцент3 4" xfId="127"/>
    <cellStyle name="Акцент4 2" xfId="128"/>
    <cellStyle name="Акцент4 2 2" xfId="129"/>
    <cellStyle name="Акцент4 2 3" xfId="130"/>
    <cellStyle name="Акцент4 2 4" xfId="131"/>
    <cellStyle name="Акцент4 3" xfId="132"/>
    <cellStyle name="Акцент4 4" xfId="133"/>
    <cellStyle name="Акцент5 2" xfId="134"/>
    <cellStyle name="Акцент5 2 2" xfId="135"/>
    <cellStyle name="Акцент5 2 3" xfId="136"/>
    <cellStyle name="Акцент5 2 4" xfId="137"/>
    <cellStyle name="Акцент5 3" xfId="138"/>
    <cellStyle name="Акцент5 4" xfId="139"/>
    <cellStyle name="Акцент6 2" xfId="140"/>
    <cellStyle name="Акцент6 2 2" xfId="141"/>
    <cellStyle name="Акцент6 2 3" xfId="142"/>
    <cellStyle name="Акцент6 2 4" xfId="143"/>
    <cellStyle name="Акцент6 3" xfId="144"/>
    <cellStyle name="Акцент6 4" xfId="145"/>
    <cellStyle name="Ввод  2" xfId="146"/>
    <cellStyle name="Ввод  3" xfId="147"/>
    <cellStyle name="Ввод  4" xfId="148"/>
    <cellStyle name="Вывод 2" xfId="149"/>
    <cellStyle name="Вывод 3" xfId="150"/>
    <cellStyle name="Вывод 4" xfId="151"/>
    <cellStyle name="Вычисление 2" xfId="152"/>
    <cellStyle name="Вычисление 3" xfId="153"/>
    <cellStyle name="Вычисление 4" xfId="154"/>
    <cellStyle name="Гиперссылка" xfId="1" builtinId="8"/>
    <cellStyle name="Заголовок 1 2" xfId="155"/>
    <cellStyle name="Заголовок 1 3" xfId="156"/>
    <cellStyle name="Заголовок 1 4" xfId="157"/>
    <cellStyle name="Заголовок 2 2" xfId="158"/>
    <cellStyle name="Заголовок 2 3" xfId="159"/>
    <cellStyle name="Заголовок 2 4" xfId="160"/>
    <cellStyle name="Заголовок 3 2" xfId="161"/>
    <cellStyle name="Заголовок 3 3" xfId="162"/>
    <cellStyle name="Заголовок 3 4" xfId="163"/>
    <cellStyle name="Заголовок 4 2" xfId="164"/>
    <cellStyle name="Заголовок 4 3" xfId="165"/>
    <cellStyle name="Заголовок 4 4" xfId="166"/>
    <cellStyle name="Итог 2" xfId="167"/>
    <cellStyle name="Итог 2 2" xfId="168"/>
    <cellStyle name="Итог 2 3" xfId="169"/>
    <cellStyle name="Итог 2 4" xfId="170"/>
    <cellStyle name="Итог 3" xfId="171"/>
    <cellStyle name="Итог 4" xfId="172"/>
    <cellStyle name="Контрольная ячейка 2" xfId="173"/>
    <cellStyle name="Контрольная ячейка 2 2" xfId="174"/>
    <cellStyle name="Контрольная ячейка 2 3" xfId="175"/>
    <cellStyle name="Контрольная ячейка 2 4" xfId="176"/>
    <cellStyle name="Контрольная ячейка 3" xfId="177"/>
    <cellStyle name="Контрольная ячейка 4" xfId="178"/>
    <cellStyle name="Название 2" xfId="179"/>
    <cellStyle name="Название 3" xfId="180"/>
    <cellStyle name="Название 4" xfId="181"/>
    <cellStyle name="Нейтральный 2" xfId="182"/>
    <cellStyle name="Нейтральный 3" xfId="183"/>
    <cellStyle name="Нейтральный 4" xfId="184"/>
    <cellStyle name="Обычный" xfId="0" builtinId="0"/>
    <cellStyle name="Обычный 2" xfId="185"/>
    <cellStyle name="Обычный 2 2" xfId="186"/>
    <cellStyle name="Обычный 2 2 3" xfId="187"/>
    <cellStyle name="Обычный 2 3" xfId="188"/>
    <cellStyle name="Обычный 3" xfId="189"/>
    <cellStyle name="Обычный 4" xfId="190"/>
    <cellStyle name="Плохой 2" xfId="191"/>
    <cellStyle name="Плохой 3" xfId="192"/>
    <cellStyle name="Плохой 4" xfId="193"/>
    <cellStyle name="Пояснение 2" xfId="194"/>
    <cellStyle name="Пояснение 3" xfId="195"/>
    <cellStyle name="Пояснение 4" xfId="196"/>
    <cellStyle name="Примечание 2" xfId="197"/>
    <cellStyle name="Примечание 3" xfId="198"/>
    <cellStyle name="Примечание 4" xfId="199"/>
    <cellStyle name="Связанная ячейка 2" xfId="200"/>
    <cellStyle name="Связанная ячейка 3" xfId="201"/>
    <cellStyle name="Связанная ячейка 4" xfId="202"/>
    <cellStyle name="Текст предупреждения 2" xfId="203"/>
    <cellStyle name="Текст предупреждения 2 2" xfId="204"/>
    <cellStyle name="Текст предупреждения 2 3" xfId="205"/>
    <cellStyle name="Текст предупреждения 2 4" xfId="206"/>
    <cellStyle name="Текст предупреждения 3" xfId="207"/>
    <cellStyle name="Текст предупреждения 4" xfId="208"/>
    <cellStyle name="Хороший 2" xfId="209"/>
    <cellStyle name="Хороший 3" xfId="210"/>
    <cellStyle name="Хороший 4" xfId="2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,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абл стандарт"/>
      <sheetName val="Свод"/>
      <sheetName val="ГП"/>
      <sheetName val="Сра зак росп"/>
      <sheetName val="Дополнительно"/>
      <sheetName val="Расходы01.01.17"/>
    </sheetNames>
    <sheetDataSet>
      <sheetData sheetId="0"/>
      <sheetData sheetId="1">
        <row r="7">
          <cell r="H7">
            <v>1048807.2999999998</v>
          </cell>
          <cell r="I7">
            <v>1028917.96747</v>
          </cell>
          <cell r="J7">
            <v>1028603.9713700002</v>
          </cell>
        </row>
        <row r="8">
          <cell r="H8">
            <v>350863.1</v>
          </cell>
          <cell r="I8">
            <v>331026.60047</v>
          </cell>
          <cell r="J8">
            <v>330712.60437000007</v>
          </cell>
        </row>
        <row r="9">
          <cell r="H9">
            <v>350863.1</v>
          </cell>
          <cell r="I9">
            <v>331026.60047</v>
          </cell>
          <cell r="J9">
            <v>330712.60437000007</v>
          </cell>
        </row>
        <row r="10">
          <cell r="H10">
            <v>4431.8</v>
          </cell>
          <cell r="I10">
            <v>4431.8</v>
          </cell>
          <cell r="J10">
            <v>4431.8</v>
          </cell>
        </row>
        <row r="11">
          <cell r="H11">
            <v>4431.8</v>
          </cell>
          <cell r="I11">
            <v>4431.8</v>
          </cell>
          <cell r="J11">
            <v>4431.8</v>
          </cell>
        </row>
        <row r="12">
          <cell r="H12">
            <v>586.5</v>
          </cell>
          <cell r="I12">
            <v>586.50199999999995</v>
          </cell>
          <cell r="J12">
            <v>586.50199999999995</v>
          </cell>
        </row>
        <row r="13">
          <cell r="H13">
            <v>260</v>
          </cell>
          <cell r="I13">
            <v>260</v>
          </cell>
          <cell r="J13">
            <v>260</v>
          </cell>
        </row>
        <row r="14">
          <cell r="H14">
            <v>44.2</v>
          </cell>
          <cell r="I14">
            <v>44.22</v>
          </cell>
          <cell r="J14">
            <v>44.22</v>
          </cell>
        </row>
        <row r="15">
          <cell r="H15">
            <v>16.100000000000001</v>
          </cell>
          <cell r="I15">
            <v>15.371379999999998</v>
          </cell>
          <cell r="J15">
            <v>15.371379999999998</v>
          </cell>
        </row>
        <row r="16">
          <cell r="H16">
            <v>266.2</v>
          </cell>
          <cell r="I16">
            <v>266.91061999999999</v>
          </cell>
          <cell r="J16">
            <v>266.91061999999999</v>
          </cell>
        </row>
        <row r="17">
          <cell r="H17">
            <v>297803.40000000002</v>
          </cell>
          <cell r="I17">
            <v>278002.76993000001</v>
          </cell>
          <cell r="J17">
            <v>278002.56303000002</v>
          </cell>
        </row>
        <row r="18">
          <cell r="H18">
            <v>297803.40000000002</v>
          </cell>
          <cell r="I18">
            <v>278002.76993000001</v>
          </cell>
          <cell r="J18">
            <v>278002.56303000002</v>
          </cell>
        </row>
        <row r="19">
          <cell r="H19">
            <v>181454.6</v>
          </cell>
          <cell r="I19">
            <v>185472.56599999996</v>
          </cell>
          <cell r="J19">
            <v>185472.56599999996</v>
          </cell>
        </row>
        <row r="20">
          <cell r="H20">
            <v>38793.699999999997</v>
          </cell>
          <cell r="I20">
            <v>34954.044920000008</v>
          </cell>
          <cell r="J20">
            <v>34953.838020000003</v>
          </cell>
        </row>
        <row r="21">
          <cell r="H21">
            <v>51762.2</v>
          </cell>
          <cell r="I21">
            <v>33632.266000000003</v>
          </cell>
          <cell r="J21">
            <v>33632.266000000003</v>
          </cell>
        </row>
        <row r="22">
          <cell r="H22">
            <v>15429</v>
          </cell>
          <cell r="I22">
            <v>14168.892540000001</v>
          </cell>
          <cell r="J22">
            <v>14168.892540000001</v>
          </cell>
        </row>
        <row r="23">
          <cell r="H23">
            <v>10363.9</v>
          </cell>
          <cell r="I23">
            <v>9775.0004700000009</v>
          </cell>
          <cell r="J23">
            <v>9775.0004700000009</v>
          </cell>
        </row>
        <row r="28">
          <cell r="H28">
            <v>47916.9</v>
          </cell>
          <cell r="I28">
            <v>47878.369479999994</v>
          </cell>
          <cell r="J28">
            <v>47564.811339999993</v>
          </cell>
        </row>
        <row r="29">
          <cell r="H29">
            <v>47407.1</v>
          </cell>
          <cell r="I29">
            <v>47407.110479999996</v>
          </cell>
          <cell r="J29">
            <v>47093.552339999995</v>
          </cell>
        </row>
        <row r="30">
          <cell r="H30">
            <v>509.8</v>
          </cell>
          <cell r="I30">
            <v>471.25900000000001</v>
          </cell>
          <cell r="J30">
            <v>471.25900000000001</v>
          </cell>
        </row>
        <row r="31">
          <cell r="H31">
            <v>124.5</v>
          </cell>
          <cell r="I31">
            <v>127.15906</v>
          </cell>
          <cell r="J31">
            <v>126.928</v>
          </cell>
        </row>
        <row r="33">
          <cell r="H33">
            <v>124.5</v>
          </cell>
          <cell r="I33">
            <v>127.15906</v>
          </cell>
          <cell r="J33">
            <v>126.928</v>
          </cell>
        </row>
        <row r="37">
          <cell r="H37">
            <v>697944.2</v>
          </cell>
          <cell r="I37">
            <v>697891.36700000009</v>
          </cell>
          <cell r="J37">
            <v>697891.36700000009</v>
          </cell>
        </row>
        <row r="38">
          <cell r="H38">
            <v>682919.7</v>
          </cell>
          <cell r="I38">
            <v>682919.70000000007</v>
          </cell>
          <cell r="J38">
            <v>682919.70000000007</v>
          </cell>
        </row>
        <row r="39">
          <cell r="H39">
            <v>682919.7</v>
          </cell>
          <cell r="I39">
            <v>682919.70000000007</v>
          </cell>
          <cell r="J39">
            <v>682919.70000000007</v>
          </cell>
        </row>
        <row r="40">
          <cell r="H40">
            <v>682919.7</v>
          </cell>
          <cell r="I40">
            <v>682919.70000000007</v>
          </cell>
          <cell r="J40">
            <v>682919.70000000007</v>
          </cell>
        </row>
        <row r="41">
          <cell r="H41">
            <v>3013.5</v>
          </cell>
          <cell r="I41">
            <v>2853.6638599999997</v>
          </cell>
          <cell r="J41">
            <v>2853.6638599999997</v>
          </cell>
        </row>
        <row r="42">
          <cell r="H42">
            <v>601236.19999999995</v>
          </cell>
          <cell r="I42">
            <v>598448.8282300001</v>
          </cell>
          <cell r="J42">
            <v>598448.8282300001</v>
          </cell>
        </row>
        <row r="43">
          <cell r="H43">
            <v>78670</v>
          </cell>
          <cell r="I43">
            <v>81617.207909999997</v>
          </cell>
          <cell r="J43">
            <v>81617.207909999997</v>
          </cell>
        </row>
        <row r="44">
          <cell r="H44">
            <v>15024.5</v>
          </cell>
          <cell r="I44">
            <v>14971.667000000001</v>
          </cell>
          <cell r="J44">
            <v>14971.667000000001</v>
          </cell>
        </row>
        <row r="45">
          <cell r="H45">
            <v>14728.8</v>
          </cell>
          <cell r="I45">
            <v>14728.797</v>
          </cell>
          <cell r="J45">
            <v>14728.797</v>
          </cell>
        </row>
        <row r="46">
          <cell r="H46">
            <v>77.2</v>
          </cell>
          <cell r="I46">
            <v>69.150629999999992</v>
          </cell>
          <cell r="J46">
            <v>69.150629999999992</v>
          </cell>
        </row>
        <row r="47">
          <cell r="H47">
            <v>14651.6</v>
          </cell>
          <cell r="I47">
            <v>14659.64637</v>
          </cell>
          <cell r="J47">
            <v>14659.64637</v>
          </cell>
        </row>
        <row r="48">
          <cell r="H48">
            <v>295.7</v>
          </cell>
          <cell r="I48">
            <v>242.87</v>
          </cell>
          <cell r="J48">
            <v>242.87</v>
          </cell>
        </row>
        <row r="49">
          <cell r="H49">
            <v>295.7</v>
          </cell>
          <cell r="I49">
            <v>242.87</v>
          </cell>
          <cell r="J49">
            <v>242.87</v>
          </cell>
        </row>
        <row r="50">
          <cell r="H50">
            <v>295.7</v>
          </cell>
          <cell r="I50">
            <v>242.87</v>
          </cell>
          <cell r="J50">
            <v>242.87</v>
          </cell>
        </row>
      </sheetData>
      <sheetData sheetId="2" refreshError="1"/>
      <sheetData sheetId="3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consultantplus://offline/ref=B7C1F823646867889A20B180F618520AE4BCE48CC68FCEB1A7B18743DED003AD66A0C4F8CA406E8D53C0FB90TBX6G" TargetMode="External"/><Relationship Id="rId3" Type="http://schemas.openxmlformats.org/officeDocument/2006/relationships/hyperlink" Target="consultantplus://offline/ref=B7C1F823646867889A20B180F618520AE4BCE48CC68FCEB1A7B18743DED003AD66A0C4F8CA406E8D53C0F598TBXDG" TargetMode="External"/><Relationship Id="rId7" Type="http://schemas.openxmlformats.org/officeDocument/2006/relationships/hyperlink" Target="consultantplus://offline/ref=B7C1F823646867889A20B180F618520AE4BCE48CC68FCEB1A7B18743DED003AD66A0C4F8CA406E8D53C0F09DTBX7G" TargetMode="External"/><Relationship Id="rId2" Type="http://schemas.openxmlformats.org/officeDocument/2006/relationships/hyperlink" Target="consultantplus://offline/ref=B7C1F823646867889A20B180F618520AE4BCE48CC68FCEB1A7B18743DED003AD66A0C4F8CA406E8D53C0F09DTBX7G" TargetMode="External"/><Relationship Id="rId1" Type="http://schemas.openxmlformats.org/officeDocument/2006/relationships/hyperlink" Target="consultantplus://offline/ref=B7C1F823646867889A20B180F618520AE4BCE48CC68FCEBDA4B88743DED003AD66A0C4F8CA406E8D53C3F398TBX6G" TargetMode="External"/><Relationship Id="rId6" Type="http://schemas.openxmlformats.org/officeDocument/2006/relationships/hyperlink" Target="consultantplus://offline/ref=B7C1F823646867889A20B180F618520AE4BCE48CC68FCEBDA4B88743DED003AD66A0C4F8CA406E8D53C3F398TBX6G" TargetMode="External"/><Relationship Id="rId5" Type="http://schemas.openxmlformats.org/officeDocument/2006/relationships/hyperlink" Target="consultantplus://offline/ref=B7C1F823646867889A20B180F618520AE4BCE48CC68FCEB1A7B18743DED003AD66A0C4F8CA406E8D53C0F598TBXDG" TargetMode="External"/><Relationship Id="rId10" Type="http://schemas.openxmlformats.org/officeDocument/2006/relationships/printerSettings" Target="../printerSettings/printerSettings2.bin"/><Relationship Id="rId4" Type="http://schemas.openxmlformats.org/officeDocument/2006/relationships/hyperlink" Target="consultantplus://offline/ref=B7C1F823646867889A20B180F618520AE4BCE48CC68FCEB1A7B18743DED003AD66A0C4F8CA406E8D53C0F09DTBX7G" TargetMode="External"/><Relationship Id="rId9" Type="http://schemas.openxmlformats.org/officeDocument/2006/relationships/hyperlink" Target="consultantplus://offline/ref=B7C1F823646867889A20B180F618520AE4BCE48CC68FCEBFA1B98743DED003AD66A0C4F8CA406E8D53C6F790TBXBG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7"/>
  <sheetViews>
    <sheetView view="pageBreakPreview" zoomScale="85" zoomScaleSheetLayoutView="85" workbookViewId="0">
      <pane xSplit="2" ySplit="7" topLeftCell="C17" activePane="bottomRight" state="frozen"/>
      <selection pane="topRight" activeCell="C1" sqref="C1"/>
      <selection pane="bottomLeft" activeCell="A8" sqref="A8"/>
      <selection pane="bottomRight" activeCell="E73" sqref="E73"/>
    </sheetView>
  </sheetViews>
  <sheetFormatPr defaultRowHeight="14.4"/>
  <cols>
    <col min="1" max="2" width="17.6640625" customWidth="1"/>
    <col min="3" max="3" width="74" customWidth="1"/>
    <col min="4" max="4" width="21.109375" customWidth="1"/>
    <col min="5" max="5" width="22.44140625" customWidth="1"/>
    <col min="6" max="6" width="19.109375" customWidth="1"/>
    <col min="7" max="7" width="10.109375" bestFit="1" customWidth="1"/>
  </cols>
  <sheetData>
    <row r="1" spans="1:7" ht="44.25" customHeight="1">
      <c r="A1" s="186" t="s">
        <v>0</v>
      </c>
      <c r="B1" s="186"/>
      <c r="C1" s="187"/>
      <c r="D1" s="187"/>
      <c r="E1" s="187"/>
      <c r="F1" s="187"/>
      <c r="G1" s="187"/>
    </row>
    <row r="2" spans="1:7" ht="39.75" customHeight="1">
      <c r="A2" s="181" t="s">
        <v>1</v>
      </c>
      <c r="B2" s="181" t="s">
        <v>2</v>
      </c>
      <c r="C2" s="181" t="s">
        <v>3</v>
      </c>
      <c r="D2" s="181" t="s">
        <v>4</v>
      </c>
      <c r="E2" s="188" t="s">
        <v>5</v>
      </c>
      <c r="F2" s="189" t="s">
        <v>6</v>
      </c>
      <c r="G2" s="189"/>
    </row>
    <row r="3" spans="1:7" ht="46.8">
      <c r="A3" s="181"/>
      <c r="B3" s="182"/>
      <c r="C3" s="181"/>
      <c r="D3" s="181"/>
      <c r="E3" s="188"/>
      <c r="F3" s="1" t="s">
        <v>7</v>
      </c>
      <c r="G3" s="1" t="s">
        <v>8</v>
      </c>
    </row>
    <row r="4" spans="1:7" ht="15.6">
      <c r="A4" s="2">
        <v>1</v>
      </c>
      <c r="B4" s="2">
        <v>2</v>
      </c>
      <c r="C4" s="2">
        <v>3</v>
      </c>
      <c r="D4" s="2">
        <v>4</v>
      </c>
      <c r="E4" s="2">
        <v>5</v>
      </c>
      <c r="F4" s="2">
        <v>6</v>
      </c>
      <c r="G4" s="2">
        <v>7</v>
      </c>
    </row>
    <row r="5" spans="1:7" s="6" customFormat="1" ht="22.5" customHeight="1">
      <c r="A5" s="181" t="s">
        <v>9</v>
      </c>
      <c r="B5" s="182"/>
      <c r="C5" s="182"/>
      <c r="D5" s="3">
        <f>D6+D63</f>
        <v>1028917967.47</v>
      </c>
      <c r="E5" s="3">
        <f>E6+E63</f>
        <v>1016925571.5299999</v>
      </c>
      <c r="F5" s="4">
        <f>E5-D5</f>
        <v>-11992395.940000176</v>
      </c>
      <c r="G5" s="5">
        <f>E5/D5*100</f>
        <v>98.83446530052457</v>
      </c>
    </row>
    <row r="6" spans="1:7" s="11" customFormat="1" ht="15.6">
      <c r="A6" s="7" t="s">
        <v>10</v>
      </c>
      <c r="B6" s="183" t="s">
        <v>11</v>
      </c>
      <c r="C6" s="182"/>
      <c r="D6" s="8">
        <f>D7</f>
        <v>331026600.47000003</v>
      </c>
      <c r="E6" s="8">
        <f>E7</f>
        <v>319086798.96999991</v>
      </c>
      <c r="F6" s="9">
        <f t="shared" ref="F6:F69" si="0">E6-D6</f>
        <v>-11939801.500000119</v>
      </c>
      <c r="G6" s="10">
        <f t="shared" ref="G6:G69" si="1">E6/D6*100</f>
        <v>96.393099079334505</v>
      </c>
    </row>
    <row r="7" spans="1:7" s="16" customFormat="1" ht="15.6">
      <c r="A7" s="12" t="s">
        <v>12</v>
      </c>
      <c r="B7" s="184" t="s">
        <v>13</v>
      </c>
      <c r="C7" s="185"/>
      <c r="D7" s="13">
        <f>D8+D11+D13+D55+D59</f>
        <v>331026600.47000003</v>
      </c>
      <c r="E7" s="13">
        <f>E8+E11+E13+E55+E59</f>
        <v>319086798.96999991</v>
      </c>
      <c r="F7" s="14">
        <f t="shared" si="0"/>
        <v>-11939801.500000119</v>
      </c>
      <c r="G7" s="15">
        <f t="shared" si="1"/>
        <v>96.393099079334505</v>
      </c>
    </row>
    <row r="8" spans="1:7" s="22" customFormat="1" ht="62.4">
      <c r="A8" s="17" t="s">
        <v>12</v>
      </c>
      <c r="B8" s="17">
        <v>2100000000</v>
      </c>
      <c r="C8" s="18" t="s">
        <v>14</v>
      </c>
      <c r="D8" s="19">
        <f>D9+D10</f>
        <v>4431800</v>
      </c>
      <c r="E8" s="19">
        <f>E9+E10</f>
        <v>4425879.58</v>
      </c>
      <c r="F8" s="20">
        <f t="shared" si="0"/>
        <v>-5920.4199999999255</v>
      </c>
      <c r="G8" s="21">
        <f t="shared" si="1"/>
        <v>99.866410487837896</v>
      </c>
    </row>
    <row r="9" spans="1:7" ht="78">
      <c r="A9" s="23"/>
      <c r="B9" s="24">
        <v>2100150270</v>
      </c>
      <c r="C9" s="25" t="s">
        <v>15</v>
      </c>
      <c r="D9" s="26">
        <v>1731800</v>
      </c>
      <c r="E9" s="26">
        <v>1731741.6</v>
      </c>
      <c r="F9" s="4">
        <f t="shared" si="0"/>
        <v>-58.399999999906868</v>
      </c>
      <c r="G9" s="5">
        <f t="shared" si="1"/>
        <v>99.996627786118495</v>
      </c>
    </row>
    <row r="10" spans="1:7" ht="78">
      <c r="A10" s="23"/>
      <c r="B10" s="24" t="s">
        <v>16</v>
      </c>
      <c r="C10" s="27" t="s">
        <v>17</v>
      </c>
      <c r="D10" s="26">
        <v>2700000</v>
      </c>
      <c r="E10" s="26">
        <v>2694137.98</v>
      </c>
      <c r="F10" s="4">
        <f t="shared" si="0"/>
        <v>-5862.0200000000186</v>
      </c>
      <c r="G10" s="5">
        <f t="shared" si="1"/>
        <v>99.782888148148146</v>
      </c>
    </row>
    <row r="11" spans="1:7" s="33" customFormat="1" ht="46.8">
      <c r="A11" s="28" t="s">
        <v>12</v>
      </c>
      <c r="B11" s="28">
        <v>2800000000</v>
      </c>
      <c r="C11" s="29" t="s">
        <v>18</v>
      </c>
      <c r="D11" s="30">
        <f>D12</f>
        <v>586502</v>
      </c>
      <c r="E11" s="30">
        <f>E12</f>
        <v>518973.95</v>
      </c>
      <c r="F11" s="31">
        <f t="shared" si="0"/>
        <v>-67528.049999999988</v>
      </c>
      <c r="G11" s="32">
        <f t="shared" si="1"/>
        <v>88.486305247040931</v>
      </c>
    </row>
    <row r="12" spans="1:7" ht="62.4">
      <c r="A12" s="23"/>
      <c r="B12" s="24">
        <v>2800150860</v>
      </c>
      <c r="C12" s="25" t="s">
        <v>19</v>
      </c>
      <c r="D12" s="26">
        <v>586502</v>
      </c>
      <c r="E12" s="26">
        <v>518973.95</v>
      </c>
      <c r="F12" s="4">
        <f t="shared" si="0"/>
        <v>-67528.049999999988</v>
      </c>
      <c r="G12" s="5">
        <f t="shared" si="1"/>
        <v>88.486305247040931</v>
      </c>
    </row>
    <row r="13" spans="1:7" s="39" customFormat="1" ht="46.8">
      <c r="A13" s="34" t="s">
        <v>12</v>
      </c>
      <c r="B13" s="34">
        <v>2900000000</v>
      </c>
      <c r="C13" s="35" t="s">
        <v>20</v>
      </c>
      <c r="D13" s="36">
        <f>D14</f>
        <v>278002769.93000001</v>
      </c>
      <c r="E13" s="36">
        <f>E14</f>
        <v>266596498.90999997</v>
      </c>
      <c r="F13" s="37">
        <f t="shared" si="0"/>
        <v>-11406271.020000041</v>
      </c>
      <c r="G13" s="38">
        <f t="shared" si="1"/>
        <v>95.897065693672019</v>
      </c>
    </row>
    <row r="14" spans="1:7" ht="31.2">
      <c r="A14" s="23" t="s">
        <v>12</v>
      </c>
      <c r="B14" s="40">
        <v>2910000000</v>
      </c>
      <c r="C14" s="41" t="s">
        <v>21</v>
      </c>
      <c r="D14" s="3">
        <f>D15+D16+D17+D18+D19+D20+D21+D22+D23+D24+D25+D26+D27+D28+D29+D30+D31+D32+D33+D34+D35+D36+D37+D38+D39+D40+D41+D42+D43+D44+D45+D46+D47+D48+D49+D50+D51+D52+D53+D54</f>
        <v>278002769.93000001</v>
      </c>
      <c r="E14" s="3">
        <f>E15+E16+E17+E18+E19+E20+E21+E22+E23+E24+E25+E26+E27+E28+E29+E30+E31+E32+E33+E34+E35+E36+E37+E38+E39+E40+E41+E42+E43+E44+E45+E46+E47+E48+E49+E50+E51+E52+E53+E54</f>
        <v>266596498.90999997</v>
      </c>
      <c r="F14" s="4">
        <f t="shared" si="0"/>
        <v>-11406271.020000041</v>
      </c>
      <c r="G14" s="5">
        <f t="shared" si="1"/>
        <v>95.897065693672019</v>
      </c>
    </row>
    <row r="15" spans="1:7" ht="31.2">
      <c r="A15" s="23"/>
      <c r="B15" s="24">
        <v>2910100270</v>
      </c>
      <c r="C15" s="25" t="s">
        <v>22</v>
      </c>
      <c r="D15" s="26">
        <v>651272</v>
      </c>
      <c r="E15" s="26">
        <v>136452</v>
      </c>
      <c r="F15" s="4">
        <f t="shared" si="0"/>
        <v>-514820</v>
      </c>
      <c r="G15" s="5">
        <f t="shared" si="1"/>
        <v>20.951614686336892</v>
      </c>
    </row>
    <row r="16" spans="1:7" ht="46.8">
      <c r="A16" s="23"/>
      <c r="B16" s="24" t="s">
        <v>23</v>
      </c>
      <c r="C16" s="25" t="s">
        <v>24</v>
      </c>
      <c r="D16" s="26">
        <v>1599240</v>
      </c>
      <c r="E16" s="26">
        <v>1599240</v>
      </c>
      <c r="F16" s="4">
        <f t="shared" si="0"/>
        <v>0</v>
      </c>
      <c r="G16" s="5">
        <f t="shared" si="1"/>
        <v>100</v>
      </c>
    </row>
    <row r="17" spans="1:7" ht="31.2">
      <c r="A17" s="23"/>
      <c r="B17" s="24">
        <v>2910100590</v>
      </c>
      <c r="C17" s="25" t="s">
        <v>25</v>
      </c>
      <c r="D17" s="26">
        <v>199184649.25999999</v>
      </c>
      <c r="E17" s="26">
        <v>192732805.28</v>
      </c>
      <c r="F17" s="4">
        <f t="shared" si="0"/>
        <v>-6451843.9799999893</v>
      </c>
      <c r="G17" s="5">
        <f t="shared" si="1"/>
        <v>96.760872886555504</v>
      </c>
    </row>
    <row r="18" spans="1:7" ht="31.2">
      <c r="A18" s="23"/>
      <c r="B18" s="24" t="s">
        <v>26</v>
      </c>
      <c r="C18" s="25" t="s">
        <v>27</v>
      </c>
      <c r="D18" s="26">
        <v>1689078.71</v>
      </c>
      <c r="E18" s="26">
        <v>1689078.71</v>
      </c>
      <c r="F18" s="4">
        <f t="shared" si="0"/>
        <v>0</v>
      </c>
      <c r="G18" s="5">
        <f t="shared" si="1"/>
        <v>100</v>
      </c>
    </row>
    <row r="19" spans="1:7" ht="31.2">
      <c r="A19" s="23"/>
      <c r="B19" s="24" t="s">
        <v>28</v>
      </c>
      <c r="C19" s="25" t="s">
        <v>29</v>
      </c>
      <c r="D19" s="26">
        <v>1725900.61</v>
      </c>
      <c r="E19" s="26">
        <v>1680107.86</v>
      </c>
      <c r="F19" s="4">
        <f t="shared" si="0"/>
        <v>-45792.75</v>
      </c>
      <c r="G19" s="5">
        <f t="shared" si="1"/>
        <v>97.346733077520611</v>
      </c>
    </row>
    <row r="20" spans="1:7" ht="15.6">
      <c r="A20" s="23"/>
      <c r="B20" s="24" t="s">
        <v>30</v>
      </c>
      <c r="C20" s="25" t="s">
        <v>31</v>
      </c>
      <c r="D20" s="26">
        <v>3521351.07</v>
      </c>
      <c r="E20" s="26">
        <v>3428430.78</v>
      </c>
      <c r="F20" s="4">
        <f t="shared" si="0"/>
        <v>-92920.290000000037</v>
      </c>
      <c r="G20" s="5">
        <f t="shared" si="1"/>
        <v>97.361231863768694</v>
      </c>
    </row>
    <row r="21" spans="1:7" ht="15.6">
      <c r="A21" s="23"/>
      <c r="B21" s="24">
        <v>2910110110</v>
      </c>
      <c r="C21" s="25" t="s">
        <v>32</v>
      </c>
      <c r="D21" s="26">
        <v>8640031.4900000002</v>
      </c>
      <c r="E21" s="26">
        <v>8636548.8100000005</v>
      </c>
      <c r="F21" s="4">
        <f t="shared" si="0"/>
        <v>-3482.679999999702</v>
      </c>
      <c r="G21" s="5">
        <f t="shared" si="1"/>
        <v>99.959691350615671</v>
      </c>
    </row>
    <row r="22" spans="1:7" ht="31.2">
      <c r="A22" s="23"/>
      <c r="B22" s="24" t="s">
        <v>33</v>
      </c>
      <c r="C22" s="25" t="s">
        <v>34</v>
      </c>
      <c r="D22" s="26">
        <v>80432.33</v>
      </c>
      <c r="E22" s="26">
        <v>80432.33</v>
      </c>
      <c r="F22" s="4">
        <f t="shared" si="0"/>
        <v>0</v>
      </c>
      <c r="G22" s="5">
        <f t="shared" si="1"/>
        <v>100</v>
      </c>
    </row>
    <row r="23" spans="1:7" ht="31.2">
      <c r="A23" s="23"/>
      <c r="B23" s="24">
        <v>2910110770</v>
      </c>
      <c r="C23" s="25" t="s">
        <v>35</v>
      </c>
      <c r="D23" s="26">
        <v>1426025.39</v>
      </c>
      <c r="E23" s="26">
        <v>1426022.63</v>
      </c>
      <c r="F23" s="4">
        <f t="shared" si="0"/>
        <v>-2.7600000000093132</v>
      </c>
      <c r="G23" s="5">
        <f t="shared" si="1"/>
        <v>99.999806455058987</v>
      </c>
    </row>
    <row r="24" spans="1:7" ht="46.8">
      <c r="A24" s="23"/>
      <c r="B24" s="24" t="s">
        <v>36</v>
      </c>
      <c r="C24" s="25" t="s">
        <v>37</v>
      </c>
      <c r="D24" s="26">
        <v>15930.18</v>
      </c>
      <c r="E24" s="26">
        <v>15930.18</v>
      </c>
      <c r="F24" s="4">
        <f t="shared" si="0"/>
        <v>0</v>
      </c>
      <c r="G24" s="5">
        <f t="shared" si="1"/>
        <v>100</v>
      </c>
    </row>
    <row r="25" spans="1:7" ht="15.6">
      <c r="A25" s="23"/>
      <c r="B25" s="24">
        <v>2910110800</v>
      </c>
      <c r="C25" s="25" t="s">
        <v>38</v>
      </c>
      <c r="D25" s="26">
        <v>565000</v>
      </c>
      <c r="E25" s="26">
        <v>565000</v>
      </c>
      <c r="F25" s="4">
        <f t="shared" si="0"/>
        <v>0</v>
      </c>
      <c r="G25" s="5">
        <f t="shared" si="1"/>
        <v>100</v>
      </c>
    </row>
    <row r="26" spans="1:7" ht="46.8">
      <c r="A26" s="23"/>
      <c r="B26" s="24">
        <v>2910110880</v>
      </c>
      <c r="C26" s="25" t="s">
        <v>39</v>
      </c>
      <c r="D26" s="26">
        <v>164959.37</v>
      </c>
      <c r="E26" s="26">
        <v>164109.35999999999</v>
      </c>
      <c r="F26" s="4">
        <f t="shared" si="0"/>
        <v>-850.01000000000931</v>
      </c>
      <c r="G26" s="5">
        <f t="shared" si="1"/>
        <v>99.484715539347661</v>
      </c>
    </row>
    <row r="27" spans="1:7" ht="62.4">
      <c r="A27" s="23"/>
      <c r="B27" s="24" t="s">
        <v>40</v>
      </c>
      <c r="C27" s="25" t="s">
        <v>41</v>
      </c>
      <c r="D27" s="26">
        <v>10910.12</v>
      </c>
      <c r="E27" s="26">
        <v>10910.12</v>
      </c>
      <c r="F27" s="4">
        <f t="shared" si="0"/>
        <v>0</v>
      </c>
      <c r="G27" s="5">
        <f t="shared" si="1"/>
        <v>100</v>
      </c>
    </row>
    <row r="28" spans="1:7" ht="31.2">
      <c r="A28" s="23"/>
      <c r="B28" s="24">
        <v>2910110890</v>
      </c>
      <c r="C28" s="25" t="s">
        <v>42</v>
      </c>
      <c r="D28" s="26">
        <v>4123776.21</v>
      </c>
      <c r="E28" s="26">
        <v>4123775.57</v>
      </c>
      <c r="F28" s="4">
        <f t="shared" si="0"/>
        <v>-0.64000000013038516</v>
      </c>
      <c r="G28" s="5">
        <f t="shared" si="1"/>
        <v>99.999984480244137</v>
      </c>
    </row>
    <row r="29" spans="1:7" ht="46.8">
      <c r="A29" s="23"/>
      <c r="B29" s="24">
        <v>2910110900</v>
      </c>
      <c r="C29" s="25" t="s">
        <v>43</v>
      </c>
      <c r="D29" s="26">
        <v>164573.38</v>
      </c>
      <c r="E29" s="26">
        <v>155154.10999999999</v>
      </c>
      <c r="F29" s="4">
        <f t="shared" si="0"/>
        <v>-9419.2700000000186</v>
      </c>
      <c r="G29" s="5">
        <f t="shared" si="1"/>
        <v>94.276553109621972</v>
      </c>
    </row>
    <row r="30" spans="1:7" ht="62.4">
      <c r="A30" s="23"/>
      <c r="B30" s="24" t="s">
        <v>44</v>
      </c>
      <c r="C30" s="25" t="s">
        <v>45</v>
      </c>
      <c r="D30" s="26">
        <v>3980.1</v>
      </c>
      <c r="E30" s="26">
        <v>3980.1</v>
      </c>
      <c r="F30" s="4">
        <f t="shared" si="0"/>
        <v>0</v>
      </c>
      <c r="G30" s="5">
        <f t="shared" si="1"/>
        <v>100</v>
      </c>
    </row>
    <row r="31" spans="1:7" ht="31.2">
      <c r="A31" s="23"/>
      <c r="B31" s="24">
        <v>2910110910</v>
      </c>
      <c r="C31" s="25" t="s">
        <v>46</v>
      </c>
      <c r="D31" s="26">
        <v>46273.83</v>
      </c>
      <c r="E31" s="26">
        <v>18956.23</v>
      </c>
      <c r="F31" s="4">
        <f t="shared" si="0"/>
        <v>-27317.600000000002</v>
      </c>
      <c r="G31" s="5">
        <f t="shared" si="1"/>
        <v>40.965336130594764</v>
      </c>
    </row>
    <row r="32" spans="1:7" ht="46.8">
      <c r="A32" s="23"/>
      <c r="B32" s="24" t="s">
        <v>47</v>
      </c>
      <c r="C32" s="25" t="s">
        <v>48</v>
      </c>
      <c r="D32" s="42">
        <v>161.69</v>
      </c>
      <c r="E32" s="42">
        <v>161.69</v>
      </c>
      <c r="F32" s="4">
        <f t="shared" si="0"/>
        <v>0</v>
      </c>
      <c r="G32" s="5">
        <f t="shared" si="1"/>
        <v>100</v>
      </c>
    </row>
    <row r="33" spans="1:7" ht="46.8">
      <c r="A33" s="23"/>
      <c r="B33" s="24">
        <v>2910110920</v>
      </c>
      <c r="C33" s="25" t="s">
        <v>49</v>
      </c>
      <c r="D33" s="26">
        <v>241171.37</v>
      </c>
      <c r="E33" s="26">
        <v>234915.01</v>
      </c>
      <c r="F33" s="4">
        <f t="shared" si="0"/>
        <v>-6256.359999999986</v>
      </c>
      <c r="G33" s="5">
        <f t="shared" si="1"/>
        <v>97.405844648973058</v>
      </c>
    </row>
    <row r="34" spans="1:7" ht="62.4">
      <c r="A34" s="23"/>
      <c r="B34" s="24">
        <v>2910110930</v>
      </c>
      <c r="C34" s="25" t="s">
        <v>50</v>
      </c>
      <c r="D34" s="26">
        <v>1538.37</v>
      </c>
      <c r="E34" s="42">
        <v>874</v>
      </c>
      <c r="F34" s="4">
        <f t="shared" si="0"/>
        <v>-664.36999999999989</v>
      </c>
      <c r="G34" s="5">
        <f t="shared" si="1"/>
        <v>56.813380396133574</v>
      </c>
    </row>
    <row r="35" spans="1:7" ht="15.6">
      <c r="A35" s="23"/>
      <c r="B35" s="24">
        <v>2910120530</v>
      </c>
      <c r="C35" s="25" t="s">
        <v>51</v>
      </c>
      <c r="D35" s="26">
        <v>702598.7</v>
      </c>
      <c r="E35" s="26">
        <v>611712.19999999995</v>
      </c>
      <c r="F35" s="4">
        <f t="shared" si="0"/>
        <v>-90886.5</v>
      </c>
      <c r="G35" s="5">
        <f t="shared" si="1"/>
        <v>87.064237380456305</v>
      </c>
    </row>
    <row r="36" spans="1:7" ht="15.6">
      <c r="A36" s="23"/>
      <c r="B36" s="24">
        <v>2910120540</v>
      </c>
      <c r="C36" s="25" t="s">
        <v>52</v>
      </c>
      <c r="D36" s="26">
        <v>272380.19</v>
      </c>
      <c r="E36" s="26">
        <v>252581.16</v>
      </c>
      <c r="F36" s="4">
        <f t="shared" si="0"/>
        <v>-19799.03</v>
      </c>
      <c r="G36" s="5">
        <f t="shared" si="1"/>
        <v>92.73110500436907</v>
      </c>
    </row>
    <row r="37" spans="1:7" ht="78">
      <c r="A37" s="23"/>
      <c r="B37" s="24">
        <v>2910120550</v>
      </c>
      <c r="C37" s="25" t="s">
        <v>53</v>
      </c>
      <c r="D37" s="26">
        <v>592200</v>
      </c>
      <c r="E37" s="26">
        <v>260922.03</v>
      </c>
      <c r="F37" s="4">
        <f t="shared" si="0"/>
        <v>-331277.96999999997</v>
      </c>
      <c r="G37" s="5">
        <f t="shared" si="1"/>
        <v>44.059782168186423</v>
      </c>
    </row>
    <row r="38" spans="1:7" ht="46.8">
      <c r="A38" s="23"/>
      <c r="B38" s="24">
        <v>2910120560</v>
      </c>
      <c r="C38" s="25" t="s">
        <v>54</v>
      </c>
      <c r="D38" s="26">
        <v>910328.63</v>
      </c>
      <c r="E38" s="26">
        <v>518548.71</v>
      </c>
      <c r="F38" s="4">
        <f t="shared" si="0"/>
        <v>-391779.92</v>
      </c>
      <c r="G38" s="5">
        <f t="shared" si="1"/>
        <v>56.962803641581615</v>
      </c>
    </row>
    <row r="39" spans="1:7" ht="46.8">
      <c r="A39" s="23"/>
      <c r="B39" s="24">
        <v>2910120730</v>
      </c>
      <c r="C39" s="25" t="s">
        <v>55</v>
      </c>
      <c r="D39" s="26">
        <v>8756980.4299999997</v>
      </c>
      <c r="E39" s="26">
        <v>5801542.2800000003</v>
      </c>
      <c r="F39" s="4">
        <f t="shared" si="0"/>
        <v>-2955438.1499999994</v>
      </c>
      <c r="G39" s="5">
        <f t="shared" si="1"/>
        <v>66.250488126304973</v>
      </c>
    </row>
    <row r="40" spans="1:7" ht="46.8">
      <c r="A40" s="23"/>
      <c r="B40" s="24" t="s">
        <v>56</v>
      </c>
      <c r="C40" s="25" t="s">
        <v>57</v>
      </c>
      <c r="D40" s="26">
        <v>26478.29</v>
      </c>
      <c r="E40" s="26">
        <v>26478.29</v>
      </c>
      <c r="F40" s="4">
        <f t="shared" si="0"/>
        <v>0</v>
      </c>
      <c r="G40" s="5">
        <f t="shared" si="1"/>
        <v>100</v>
      </c>
    </row>
    <row r="41" spans="1:7" ht="31.2">
      <c r="A41" s="23"/>
      <c r="B41" s="24">
        <v>2910120950</v>
      </c>
      <c r="C41" s="25" t="s">
        <v>58</v>
      </c>
      <c r="D41" s="26">
        <v>215457.92000000001</v>
      </c>
      <c r="E41" s="26">
        <v>25655</v>
      </c>
      <c r="F41" s="4">
        <f t="shared" si="0"/>
        <v>-189802.92</v>
      </c>
      <c r="G41" s="5">
        <f t="shared" si="1"/>
        <v>11.907197470392362</v>
      </c>
    </row>
    <row r="42" spans="1:7" ht="15.6">
      <c r="A42" s="23"/>
      <c r="B42" s="24">
        <v>2910120960</v>
      </c>
      <c r="C42" s="25" t="s">
        <v>59</v>
      </c>
      <c r="D42" s="26">
        <v>166945.99</v>
      </c>
      <c r="E42" s="26">
        <v>20384</v>
      </c>
      <c r="F42" s="4">
        <f t="shared" si="0"/>
        <v>-146561.99</v>
      </c>
      <c r="G42" s="5">
        <f t="shared" si="1"/>
        <v>12.209936878388035</v>
      </c>
    </row>
    <row r="43" spans="1:7" ht="15.6">
      <c r="A43" s="23"/>
      <c r="B43" s="24">
        <v>2910120970</v>
      </c>
      <c r="C43" s="25" t="s">
        <v>60</v>
      </c>
      <c r="D43" s="26">
        <v>334392.21000000002</v>
      </c>
      <c r="E43" s="26">
        <v>254291.75</v>
      </c>
      <c r="F43" s="4">
        <f t="shared" si="0"/>
        <v>-80100.460000000021</v>
      </c>
      <c r="G43" s="5">
        <f t="shared" si="1"/>
        <v>76.045955137531465</v>
      </c>
    </row>
    <row r="44" spans="1:7" ht="31.2">
      <c r="A44" s="23"/>
      <c r="B44" s="24">
        <v>2910180140</v>
      </c>
      <c r="C44" s="25" t="s">
        <v>61</v>
      </c>
      <c r="D44" s="26">
        <v>2949672.09</v>
      </c>
      <c r="E44" s="26">
        <v>2902443.42</v>
      </c>
      <c r="F44" s="4">
        <f t="shared" si="0"/>
        <v>-47228.669999999925</v>
      </c>
      <c r="G44" s="5">
        <f t="shared" si="1"/>
        <v>98.398850158289974</v>
      </c>
    </row>
    <row r="45" spans="1:7" ht="46.8">
      <c r="A45" s="23"/>
      <c r="B45" s="24" t="s">
        <v>62</v>
      </c>
      <c r="C45" s="25" t="s">
        <v>63</v>
      </c>
      <c r="D45" s="26">
        <v>2295.42</v>
      </c>
      <c r="E45" s="26">
        <v>2295.42</v>
      </c>
      <c r="F45" s="4">
        <f t="shared" si="0"/>
        <v>0</v>
      </c>
      <c r="G45" s="5">
        <f t="shared" si="1"/>
        <v>100</v>
      </c>
    </row>
    <row r="46" spans="1:7" ht="31.2">
      <c r="A46" s="23"/>
      <c r="B46" s="24" t="s">
        <v>64</v>
      </c>
      <c r="C46" s="25" t="s">
        <v>65</v>
      </c>
      <c r="D46" s="42">
        <v>478.28</v>
      </c>
      <c r="E46" s="42">
        <v>478.28</v>
      </c>
      <c r="F46" s="4">
        <f t="shared" si="0"/>
        <v>0</v>
      </c>
      <c r="G46" s="5">
        <f t="shared" si="1"/>
        <v>100</v>
      </c>
    </row>
    <row r="47" spans="1:7" ht="15.6">
      <c r="A47" s="23"/>
      <c r="B47" s="24">
        <v>2910180700</v>
      </c>
      <c r="C47" s="25" t="s">
        <v>66</v>
      </c>
      <c r="D47" s="26">
        <v>385101.14</v>
      </c>
      <c r="E47" s="26">
        <v>385101.14</v>
      </c>
      <c r="F47" s="4">
        <f t="shared" si="0"/>
        <v>0</v>
      </c>
      <c r="G47" s="5">
        <f t="shared" si="1"/>
        <v>100</v>
      </c>
    </row>
    <row r="48" spans="1:7" ht="31.2">
      <c r="A48" s="23"/>
      <c r="B48" s="24" t="s">
        <v>67</v>
      </c>
      <c r="C48" s="25" t="s">
        <v>68</v>
      </c>
      <c r="D48" s="26">
        <v>23412.63</v>
      </c>
      <c r="E48" s="26">
        <v>23412.63</v>
      </c>
      <c r="F48" s="4">
        <f t="shared" si="0"/>
        <v>0</v>
      </c>
      <c r="G48" s="5">
        <f t="shared" si="1"/>
        <v>100</v>
      </c>
    </row>
    <row r="49" spans="1:7" ht="15.6">
      <c r="A49" s="23"/>
      <c r="B49" s="24">
        <v>2910180720</v>
      </c>
      <c r="C49" s="25" t="s">
        <v>69</v>
      </c>
      <c r="D49" s="26">
        <v>18223635.079999998</v>
      </c>
      <c r="E49" s="26">
        <v>18223635.079999998</v>
      </c>
      <c r="F49" s="4">
        <f t="shared" si="0"/>
        <v>0</v>
      </c>
      <c r="G49" s="5">
        <f t="shared" si="1"/>
        <v>100</v>
      </c>
    </row>
    <row r="50" spans="1:7" ht="31.2">
      <c r="A50" s="23"/>
      <c r="B50" s="24" t="s">
        <v>70</v>
      </c>
      <c r="C50" s="25" t="s">
        <v>71</v>
      </c>
      <c r="D50" s="26">
        <v>1224</v>
      </c>
      <c r="E50" s="26">
        <v>1224</v>
      </c>
      <c r="F50" s="4">
        <f t="shared" si="0"/>
        <v>0</v>
      </c>
      <c r="G50" s="5">
        <f t="shared" si="1"/>
        <v>100</v>
      </c>
    </row>
    <row r="51" spans="1:7" ht="31.2">
      <c r="A51" s="23"/>
      <c r="B51" s="24">
        <v>2910180730</v>
      </c>
      <c r="C51" s="25" t="s">
        <v>72</v>
      </c>
      <c r="D51" s="26">
        <v>969684.81</v>
      </c>
      <c r="E51" s="26">
        <v>969684.81</v>
      </c>
      <c r="F51" s="4">
        <f t="shared" si="0"/>
        <v>0</v>
      </c>
      <c r="G51" s="5">
        <f t="shared" si="1"/>
        <v>100</v>
      </c>
    </row>
    <row r="52" spans="1:7" ht="46.8">
      <c r="A52" s="23"/>
      <c r="B52" s="24" t="s">
        <v>73</v>
      </c>
      <c r="C52" s="25" t="s">
        <v>74</v>
      </c>
      <c r="D52" s="26">
        <v>58703.59</v>
      </c>
      <c r="E52" s="26">
        <v>58703.59</v>
      </c>
      <c r="F52" s="4">
        <f t="shared" si="0"/>
        <v>0</v>
      </c>
      <c r="G52" s="5">
        <f t="shared" si="1"/>
        <v>100</v>
      </c>
    </row>
    <row r="53" spans="1:7" ht="46.8">
      <c r="A53" s="23"/>
      <c r="B53" s="24">
        <v>2910180850</v>
      </c>
      <c r="C53" s="25" t="s">
        <v>75</v>
      </c>
      <c r="D53" s="26">
        <v>18421513.100000001</v>
      </c>
      <c r="E53" s="26">
        <v>18421488.399999999</v>
      </c>
      <c r="F53" s="4">
        <f t="shared" si="0"/>
        <v>-24.700000002980232</v>
      </c>
      <c r="G53" s="5">
        <f t="shared" si="1"/>
        <v>99.999865917637337</v>
      </c>
    </row>
    <row r="54" spans="1:7" ht="15.6">
      <c r="A54" s="23"/>
      <c r="B54" s="24">
        <v>2910180870</v>
      </c>
      <c r="C54" s="25" t="s">
        <v>76</v>
      </c>
      <c r="D54" s="26">
        <v>1133031.95</v>
      </c>
      <c r="E54" s="26">
        <v>1133031.95</v>
      </c>
      <c r="F54" s="4">
        <f t="shared" si="0"/>
        <v>0</v>
      </c>
      <c r="G54" s="5">
        <f t="shared" si="1"/>
        <v>100</v>
      </c>
    </row>
    <row r="55" spans="1:7" s="48" customFormat="1" ht="31.2">
      <c r="A55" s="43"/>
      <c r="B55" s="43">
        <v>9000000000</v>
      </c>
      <c r="C55" s="44" t="s">
        <v>77</v>
      </c>
      <c r="D55" s="45">
        <f>D56+D57+D58</f>
        <v>47878369.479999997</v>
      </c>
      <c r="E55" s="45">
        <f>E56+E57+E58</f>
        <v>47420118.530000001</v>
      </c>
      <c r="F55" s="46">
        <f t="shared" si="0"/>
        <v>-458250.94999999553</v>
      </c>
      <c r="G55" s="47">
        <f t="shared" si="1"/>
        <v>99.042885221495652</v>
      </c>
    </row>
    <row r="56" spans="1:7" ht="31.2">
      <c r="A56" s="23"/>
      <c r="B56" s="24">
        <v>9000000010</v>
      </c>
      <c r="C56" s="25" t="s">
        <v>78</v>
      </c>
      <c r="D56" s="26">
        <v>44309267.479999997</v>
      </c>
      <c r="E56" s="26">
        <v>44037033.759999998</v>
      </c>
      <c r="F56" s="4">
        <f t="shared" si="0"/>
        <v>-272233.71999999881</v>
      </c>
      <c r="G56" s="5">
        <f t="shared" si="1"/>
        <v>99.385605460250773</v>
      </c>
    </row>
    <row r="57" spans="1:7" ht="31.2">
      <c r="A57" s="23"/>
      <c r="B57" s="24" t="s">
        <v>79</v>
      </c>
      <c r="C57" s="25" t="s">
        <v>80</v>
      </c>
      <c r="D57" s="26">
        <v>74320</v>
      </c>
      <c r="E57" s="26">
        <v>74320</v>
      </c>
      <c r="F57" s="4">
        <f t="shared" si="0"/>
        <v>0</v>
      </c>
      <c r="G57" s="5">
        <f t="shared" si="1"/>
        <v>100</v>
      </c>
    </row>
    <row r="58" spans="1:7" ht="15.6">
      <c r="A58" s="23"/>
      <c r="B58" s="24" t="s">
        <v>81</v>
      </c>
      <c r="C58" s="25" t="s">
        <v>82</v>
      </c>
      <c r="D58" s="26">
        <v>3494782</v>
      </c>
      <c r="E58" s="26">
        <v>3308764.77</v>
      </c>
      <c r="F58" s="4">
        <f t="shared" si="0"/>
        <v>-186017.22999999998</v>
      </c>
      <c r="G58" s="5">
        <f t="shared" si="1"/>
        <v>94.677286594700334</v>
      </c>
    </row>
    <row r="59" spans="1:7" s="54" customFormat="1" ht="31.2">
      <c r="A59" s="49"/>
      <c r="B59" s="49">
        <v>9900000000</v>
      </c>
      <c r="C59" s="50" t="s">
        <v>83</v>
      </c>
      <c r="D59" s="51">
        <f>D60+D61+D62</f>
        <v>127159.06</v>
      </c>
      <c r="E59" s="51">
        <f>E60+E61+E62</f>
        <v>125328</v>
      </c>
      <c r="F59" s="52">
        <f t="shared" si="0"/>
        <v>-1831.0599999999977</v>
      </c>
      <c r="G59" s="53">
        <f t="shared" si="1"/>
        <v>98.560023957396353</v>
      </c>
    </row>
    <row r="60" spans="1:7" ht="31.2">
      <c r="A60" s="23"/>
      <c r="B60" s="55">
        <v>9900080140</v>
      </c>
      <c r="C60" s="25" t="s">
        <v>61</v>
      </c>
      <c r="D60" s="26">
        <v>48617.11</v>
      </c>
      <c r="E60" s="26">
        <v>46786.05</v>
      </c>
      <c r="F60" s="4">
        <f t="shared" si="0"/>
        <v>-1831.0599999999977</v>
      </c>
      <c r="G60" s="5">
        <f t="shared" si="1"/>
        <v>96.233712781364417</v>
      </c>
    </row>
    <row r="61" spans="1:7" ht="31.2">
      <c r="A61" s="23"/>
      <c r="B61" s="55" t="s">
        <v>84</v>
      </c>
      <c r="C61" s="25" t="s">
        <v>65</v>
      </c>
      <c r="D61" s="26">
        <v>31409.55</v>
      </c>
      <c r="E61" s="26">
        <v>31409.55</v>
      </c>
      <c r="F61" s="4">
        <f t="shared" si="0"/>
        <v>0</v>
      </c>
      <c r="G61" s="5">
        <f t="shared" si="1"/>
        <v>100</v>
      </c>
    </row>
    <row r="62" spans="1:7" ht="31.2">
      <c r="A62" s="23"/>
      <c r="B62" s="55" t="s">
        <v>85</v>
      </c>
      <c r="C62" s="25" t="s">
        <v>86</v>
      </c>
      <c r="D62" s="26">
        <v>47132.4</v>
      </c>
      <c r="E62" s="26">
        <v>47132.4</v>
      </c>
      <c r="F62" s="4">
        <f t="shared" si="0"/>
        <v>0</v>
      </c>
      <c r="G62" s="5">
        <f t="shared" si="1"/>
        <v>100</v>
      </c>
    </row>
    <row r="63" spans="1:7" s="11" customFormat="1" ht="15.6">
      <c r="A63" s="7">
        <v>1000</v>
      </c>
      <c r="B63" s="7"/>
      <c r="C63" s="56" t="s">
        <v>87</v>
      </c>
      <c r="D63" s="8">
        <f>D64+D70</f>
        <v>697891367</v>
      </c>
      <c r="E63" s="8">
        <f>E64+E70</f>
        <v>697838772.55999994</v>
      </c>
      <c r="F63" s="9">
        <f t="shared" si="0"/>
        <v>-52594.44000005722</v>
      </c>
      <c r="G63" s="10">
        <f t="shared" si="1"/>
        <v>99.992463807049774</v>
      </c>
    </row>
    <row r="64" spans="1:7" s="16" customFormat="1" ht="15.6">
      <c r="A64" s="12">
        <v>1003</v>
      </c>
      <c r="B64" s="12"/>
      <c r="C64" s="57" t="s">
        <v>88</v>
      </c>
      <c r="D64" s="13">
        <f>D65</f>
        <v>682919700</v>
      </c>
      <c r="E64" s="13">
        <f>E65</f>
        <v>682915033.16999996</v>
      </c>
      <c r="F64" s="14">
        <f t="shared" si="0"/>
        <v>-4666.8300000429153</v>
      </c>
      <c r="G64" s="15">
        <f t="shared" si="1"/>
        <v>99.999316635616154</v>
      </c>
    </row>
    <row r="65" spans="1:7" s="58" customFormat="1" ht="46.8">
      <c r="A65" s="34">
        <v>1003</v>
      </c>
      <c r="B65" s="34">
        <v>2900000000</v>
      </c>
      <c r="C65" s="35" t="s">
        <v>20</v>
      </c>
      <c r="D65" s="36">
        <f>D66+D67+D68+D69</f>
        <v>682919700</v>
      </c>
      <c r="E65" s="36">
        <f>E66+E67+E68+E69</f>
        <v>682915033.16999996</v>
      </c>
      <c r="F65" s="37">
        <f t="shared" si="0"/>
        <v>-4666.8300000429153</v>
      </c>
      <c r="G65" s="38">
        <f t="shared" si="1"/>
        <v>99.999316635616154</v>
      </c>
    </row>
    <row r="66" spans="1:7" ht="15.6">
      <c r="A66" s="59"/>
      <c r="B66" s="55">
        <v>2910252910</v>
      </c>
      <c r="C66" s="25" t="s">
        <v>89</v>
      </c>
      <c r="D66" s="26">
        <v>592440722.38999999</v>
      </c>
      <c r="E66" s="26">
        <v>592436055.55999994</v>
      </c>
      <c r="F66" s="4">
        <f t="shared" si="0"/>
        <v>-4666.8300000429153</v>
      </c>
      <c r="G66" s="5">
        <f t="shared" si="1"/>
        <v>99.999212270557422</v>
      </c>
    </row>
    <row r="67" spans="1:7" ht="46.8">
      <c r="A67" s="59"/>
      <c r="B67" s="55">
        <v>2910252920</v>
      </c>
      <c r="C67" s="25" t="s">
        <v>90</v>
      </c>
      <c r="D67" s="26">
        <v>8599339.5800000001</v>
      </c>
      <c r="E67" s="26">
        <v>8599339.5800000001</v>
      </c>
      <c r="F67" s="4">
        <f t="shared" si="0"/>
        <v>0</v>
      </c>
      <c r="G67" s="5">
        <f t="shared" si="1"/>
        <v>100</v>
      </c>
    </row>
    <row r="68" spans="1:7" ht="15.6">
      <c r="A68" s="59"/>
      <c r="B68" s="55">
        <v>2910252930</v>
      </c>
      <c r="C68" s="25" t="s">
        <v>91</v>
      </c>
      <c r="D68" s="26">
        <v>262430.12</v>
      </c>
      <c r="E68" s="26">
        <v>262430.12</v>
      </c>
      <c r="F68" s="4">
        <f t="shared" si="0"/>
        <v>0</v>
      </c>
      <c r="G68" s="5">
        <f t="shared" si="1"/>
        <v>100</v>
      </c>
    </row>
    <row r="69" spans="1:7" ht="31.2">
      <c r="A69" s="59"/>
      <c r="B69" s="55">
        <v>2910252940</v>
      </c>
      <c r="C69" s="25" t="s">
        <v>92</v>
      </c>
      <c r="D69" s="26">
        <v>81617207.909999996</v>
      </c>
      <c r="E69" s="26">
        <v>81617207.909999996</v>
      </c>
      <c r="F69" s="4">
        <f t="shared" si="0"/>
        <v>0</v>
      </c>
      <c r="G69" s="5">
        <f t="shared" si="1"/>
        <v>100</v>
      </c>
    </row>
    <row r="70" spans="1:7" s="16" customFormat="1" ht="15.6">
      <c r="A70" s="12">
        <v>1006</v>
      </c>
      <c r="B70" s="12">
        <v>1006</v>
      </c>
      <c r="C70" s="60" t="s">
        <v>93</v>
      </c>
      <c r="D70" s="13">
        <f>D71+D75</f>
        <v>14971667</v>
      </c>
      <c r="E70" s="13">
        <f>E71+E75</f>
        <v>14923739.390000001</v>
      </c>
      <c r="F70" s="14">
        <f t="shared" ref="F70:F77" si="2">E70-D70</f>
        <v>-47927.609999999404</v>
      </c>
      <c r="G70" s="15">
        <f t="shared" ref="G70:G77" si="3">E70/D70*100</f>
        <v>99.679877932096673</v>
      </c>
    </row>
    <row r="71" spans="1:7" s="33" customFormat="1" ht="46.8">
      <c r="A71" s="28">
        <v>1006</v>
      </c>
      <c r="B71" s="28">
        <v>2800000000</v>
      </c>
      <c r="C71" s="29" t="s">
        <v>18</v>
      </c>
      <c r="D71" s="30">
        <f>D72+D73+D74</f>
        <v>14728797</v>
      </c>
      <c r="E71" s="30">
        <f>E72+E73+E74</f>
        <v>14724079.390000001</v>
      </c>
      <c r="F71" s="31">
        <f t="shared" si="2"/>
        <v>-4717.609999999404</v>
      </c>
      <c r="G71" s="32">
        <f t="shared" si="3"/>
        <v>99.967970160767379</v>
      </c>
    </row>
    <row r="72" spans="1:7" ht="31.2">
      <c r="A72" s="59"/>
      <c r="B72" s="55">
        <v>2800110950</v>
      </c>
      <c r="C72" s="61" t="s">
        <v>94</v>
      </c>
      <c r="D72" s="62">
        <v>1700799</v>
      </c>
      <c r="E72" s="26">
        <v>1698892.83</v>
      </c>
      <c r="F72" s="4">
        <f t="shared" si="2"/>
        <v>-1906.1699999999255</v>
      </c>
      <c r="G72" s="5">
        <f t="shared" si="3"/>
        <v>99.887925028177932</v>
      </c>
    </row>
    <row r="73" spans="1:7" ht="62.4">
      <c r="A73" s="59"/>
      <c r="B73" s="55">
        <v>2800150860</v>
      </c>
      <c r="C73" s="61" t="s">
        <v>19</v>
      </c>
      <c r="D73" s="62">
        <v>12347198</v>
      </c>
      <c r="E73" s="26">
        <v>12344628.16</v>
      </c>
      <c r="F73" s="4">
        <f t="shared" si="2"/>
        <v>-2569.839999999851</v>
      </c>
      <c r="G73" s="5">
        <f t="shared" si="3"/>
        <v>99.979186856807516</v>
      </c>
    </row>
    <row r="74" spans="1:7" ht="93.6">
      <c r="A74" s="59"/>
      <c r="B74" s="55" t="s">
        <v>95</v>
      </c>
      <c r="C74" s="61" t="s">
        <v>96</v>
      </c>
      <c r="D74" s="62">
        <v>680800</v>
      </c>
      <c r="E74" s="26">
        <v>680558.4</v>
      </c>
      <c r="F74" s="4">
        <f t="shared" si="2"/>
        <v>-241.59999999997672</v>
      </c>
      <c r="G74" s="5">
        <f t="shared" si="3"/>
        <v>99.964512338425379</v>
      </c>
    </row>
    <row r="75" spans="1:7" s="39" customFormat="1" ht="46.8">
      <c r="A75" s="34">
        <v>1006</v>
      </c>
      <c r="B75" s="34">
        <v>2900000000</v>
      </c>
      <c r="C75" s="35" t="s">
        <v>20</v>
      </c>
      <c r="D75" s="36">
        <f>D76</f>
        <v>242870</v>
      </c>
      <c r="E75" s="36">
        <f>E76</f>
        <v>199660</v>
      </c>
      <c r="F75" s="37">
        <f t="shared" si="2"/>
        <v>-43210</v>
      </c>
      <c r="G75" s="38">
        <f t="shared" si="3"/>
        <v>82.208588957055213</v>
      </c>
    </row>
    <row r="76" spans="1:7" s="39" customFormat="1" ht="31.2">
      <c r="A76" s="23" t="s">
        <v>97</v>
      </c>
      <c r="B76" s="23" t="s">
        <v>98</v>
      </c>
      <c r="C76" s="63" t="s">
        <v>99</v>
      </c>
      <c r="D76" s="64">
        <f>D77</f>
        <v>242870</v>
      </c>
      <c r="E76" s="64">
        <f>E77</f>
        <v>199660</v>
      </c>
      <c r="F76" s="65">
        <f t="shared" si="2"/>
        <v>-43210</v>
      </c>
      <c r="G76" s="66">
        <f t="shared" si="3"/>
        <v>82.208588957055213</v>
      </c>
    </row>
    <row r="77" spans="1:7" ht="31.2">
      <c r="A77" s="59"/>
      <c r="B77" s="55" t="s">
        <v>100</v>
      </c>
      <c r="C77" s="61" t="s">
        <v>101</v>
      </c>
      <c r="D77" s="62">
        <v>242870</v>
      </c>
      <c r="E77" s="26">
        <v>199660</v>
      </c>
      <c r="F77" s="4">
        <f t="shared" si="2"/>
        <v>-43210</v>
      </c>
      <c r="G77" s="5">
        <f t="shared" si="3"/>
        <v>82.208588957055213</v>
      </c>
    </row>
  </sheetData>
  <mergeCells count="10">
    <mergeCell ref="A5:C5"/>
    <mergeCell ref="B6:C6"/>
    <mergeCell ref="B7:C7"/>
    <mergeCell ref="A1:G1"/>
    <mergeCell ref="A2:A3"/>
    <mergeCell ref="B2:B3"/>
    <mergeCell ref="C2:C3"/>
    <mergeCell ref="D2:D3"/>
    <mergeCell ref="E2:E3"/>
    <mergeCell ref="F2:G2"/>
  </mergeCells>
  <pageMargins left="0.39370078740157483" right="0.39370078740157483" top="0.78740157480314965" bottom="0.39370078740157483" header="0" footer="0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46"/>
  <sheetViews>
    <sheetView view="pageBreakPreview" zoomScale="85" zoomScaleSheetLayoutView="85" workbookViewId="0">
      <pane ySplit="4" topLeftCell="A5" activePane="bottomLeft" state="frozen"/>
      <selection pane="bottomLeft" activeCell="G24" sqref="G24"/>
    </sheetView>
  </sheetViews>
  <sheetFormatPr defaultColWidth="9.109375" defaultRowHeight="15.6"/>
  <cols>
    <col min="1" max="1" width="40.44140625" style="73" customWidth="1"/>
    <col min="2" max="2" width="6.33203125" style="73" customWidth="1"/>
    <col min="3" max="4" width="5.5546875" style="73" customWidth="1"/>
    <col min="5" max="5" width="15" style="73" customWidth="1"/>
    <col min="6" max="8" width="15.6640625" style="73" customWidth="1"/>
    <col min="9" max="11" width="14.6640625" style="73" customWidth="1"/>
    <col min="12" max="12" width="16.88671875" style="73" customWidth="1"/>
    <col min="13" max="13" width="17" style="73" customWidth="1"/>
    <col min="14" max="16384" width="9.109375" style="73"/>
  </cols>
  <sheetData>
    <row r="1" spans="1:13">
      <c r="F1" s="73" t="s">
        <v>104</v>
      </c>
    </row>
    <row r="2" spans="1:13" ht="68.25" customHeight="1">
      <c r="A2" s="74"/>
      <c r="B2" s="74"/>
      <c r="C2" s="74"/>
      <c r="D2" s="74"/>
      <c r="E2" s="67" t="s">
        <v>105</v>
      </c>
      <c r="F2" s="67" t="s">
        <v>106</v>
      </c>
      <c r="G2" s="181" t="s">
        <v>107</v>
      </c>
      <c r="H2" s="190"/>
      <c r="I2" s="67" t="s">
        <v>106</v>
      </c>
      <c r="J2" s="181" t="s">
        <v>108</v>
      </c>
      <c r="K2" s="190"/>
    </row>
    <row r="3" spans="1:13" ht="46.8">
      <c r="A3" s="67" t="s">
        <v>109</v>
      </c>
      <c r="B3" s="67" t="s">
        <v>110</v>
      </c>
      <c r="C3" s="67" t="s">
        <v>111</v>
      </c>
      <c r="D3" s="67" t="s">
        <v>112</v>
      </c>
      <c r="E3" s="67" t="s">
        <v>113</v>
      </c>
      <c r="F3" s="67" t="s">
        <v>114</v>
      </c>
      <c r="G3" s="67" t="s">
        <v>115</v>
      </c>
      <c r="H3" s="67" t="s">
        <v>116</v>
      </c>
      <c r="I3" s="67" t="s">
        <v>103</v>
      </c>
      <c r="J3" s="67" t="s">
        <v>115</v>
      </c>
      <c r="K3" s="67" t="s">
        <v>116</v>
      </c>
    </row>
    <row r="4" spans="1:13">
      <c r="A4" s="74"/>
      <c r="B4" s="75"/>
      <c r="C4" s="75"/>
      <c r="D4" s="74"/>
      <c r="E4" s="74"/>
      <c r="F4" s="74"/>
      <c r="G4" s="75" t="s">
        <v>117</v>
      </c>
      <c r="H4" s="75" t="s">
        <v>118</v>
      </c>
      <c r="I4" s="74"/>
      <c r="J4" s="75" t="s">
        <v>119</v>
      </c>
      <c r="K4" s="75" t="s">
        <v>120</v>
      </c>
    </row>
    <row r="5" spans="1:13">
      <c r="A5" s="2">
        <v>1</v>
      </c>
      <c r="B5" s="76" t="s">
        <v>121</v>
      </c>
      <c r="C5" s="76" t="s">
        <v>122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  <c r="K5" s="2">
        <v>11</v>
      </c>
    </row>
    <row r="6" spans="1:13" s="82" customFormat="1" ht="36" customHeight="1">
      <c r="A6" s="77" t="s">
        <v>9</v>
      </c>
      <c r="B6" s="78"/>
      <c r="C6" s="79"/>
      <c r="D6" s="79"/>
      <c r="E6" s="80">
        <f>[1]Свод!H7</f>
        <v>1048807.2999999998</v>
      </c>
      <c r="F6" s="80">
        <f>[1]Свод!I7</f>
        <v>1028917.96747</v>
      </c>
      <c r="G6" s="80">
        <f>F6-E6</f>
        <v>-19889.332529999781</v>
      </c>
      <c r="H6" s="80">
        <f>F6/E6*100</f>
        <v>98.103623751474672</v>
      </c>
      <c r="I6" s="80">
        <f>[1]Свод!J7</f>
        <v>1028603.9713700002</v>
      </c>
      <c r="J6" s="80">
        <f>I6-F6</f>
        <v>-313.99609999987297</v>
      </c>
      <c r="K6" s="80">
        <f>I6/F6*100</f>
        <v>99.969482882996786</v>
      </c>
      <c r="L6" s="81"/>
      <c r="M6" s="81"/>
    </row>
    <row r="7" spans="1:13" s="86" customFormat="1" ht="16.2">
      <c r="A7" s="83" t="s">
        <v>123</v>
      </c>
      <c r="B7" s="78"/>
      <c r="C7" s="84"/>
      <c r="D7" s="85"/>
      <c r="E7" s="80">
        <f>[1]Свод!H8</f>
        <v>350863.1</v>
      </c>
      <c r="F7" s="80">
        <f>[1]Свод!I8</f>
        <v>331026.60047</v>
      </c>
      <c r="G7" s="80">
        <f t="shared" ref="G7:G41" si="0">F7-E7</f>
        <v>-19836.499529999972</v>
      </c>
      <c r="H7" s="80">
        <f t="shared" ref="H7:H41" si="1">F7/E7*100</f>
        <v>94.346370555923386</v>
      </c>
      <c r="I7" s="80">
        <f>[1]Свод!J8</f>
        <v>330712.60437000007</v>
      </c>
      <c r="J7" s="80">
        <f t="shared" ref="J7:J41" si="2">I7-F7</f>
        <v>-313.99609999993118</v>
      </c>
      <c r="K7" s="80">
        <f t="shared" ref="K7:K41" si="3">I7/F7*100</f>
        <v>99.905144752852465</v>
      </c>
    </row>
    <row r="8" spans="1:13" s="86" customFormat="1">
      <c r="A8" s="87" t="s">
        <v>13</v>
      </c>
      <c r="B8" s="88" t="s">
        <v>12</v>
      </c>
      <c r="C8" s="89"/>
      <c r="D8" s="87"/>
      <c r="E8" s="80">
        <f>[1]Свод!H9</f>
        <v>350863.1</v>
      </c>
      <c r="F8" s="80">
        <f>[1]Свод!I9</f>
        <v>331026.60047</v>
      </c>
      <c r="G8" s="80">
        <f t="shared" si="0"/>
        <v>-19836.499529999972</v>
      </c>
      <c r="H8" s="80">
        <f t="shared" si="1"/>
        <v>94.346370555923386</v>
      </c>
      <c r="I8" s="80">
        <f>[1]Свод!J9</f>
        <v>330712.60437000007</v>
      </c>
      <c r="J8" s="80">
        <f t="shared" si="2"/>
        <v>-313.99609999993118</v>
      </c>
      <c r="K8" s="80">
        <f t="shared" si="3"/>
        <v>99.905144752852465</v>
      </c>
      <c r="L8" s="90"/>
    </row>
    <row r="9" spans="1:13" s="86" customFormat="1" ht="109.2">
      <c r="A9" s="91" t="s">
        <v>14</v>
      </c>
      <c r="B9" s="88" t="s">
        <v>12</v>
      </c>
      <c r="C9" s="88" t="s">
        <v>124</v>
      </c>
      <c r="D9" s="87"/>
      <c r="E9" s="80">
        <f>[1]Свод!H10</f>
        <v>4431.8</v>
      </c>
      <c r="F9" s="80">
        <f>[1]Свод!I10</f>
        <v>4431.8</v>
      </c>
      <c r="G9" s="80">
        <f t="shared" si="0"/>
        <v>0</v>
      </c>
      <c r="H9" s="80">
        <f t="shared" si="1"/>
        <v>100</v>
      </c>
      <c r="I9" s="80">
        <f>[1]Свод!J10</f>
        <v>4431.8</v>
      </c>
      <c r="J9" s="80">
        <f t="shared" si="2"/>
        <v>0</v>
      </c>
      <c r="K9" s="80">
        <f t="shared" si="3"/>
        <v>100</v>
      </c>
    </row>
    <row r="10" spans="1:13" s="82" customFormat="1" ht="46.8">
      <c r="A10" s="92" t="s">
        <v>125</v>
      </c>
      <c r="B10" s="93" t="s">
        <v>12</v>
      </c>
      <c r="C10" s="93" t="s">
        <v>124</v>
      </c>
      <c r="D10" s="94">
        <v>200</v>
      </c>
      <c r="E10" s="95">
        <f>[1]Свод!H11</f>
        <v>4431.8</v>
      </c>
      <c r="F10" s="95">
        <f>[1]Свод!I11</f>
        <v>4431.8</v>
      </c>
      <c r="G10" s="95">
        <f t="shared" si="0"/>
        <v>0</v>
      </c>
      <c r="H10" s="95">
        <f t="shared" si="1"/>
        <v>100</v>
      </c>
      <c r="I10" s="95">
        <f>[1]Свод!J11</f>
        <v>4431.8</v>
      </c>
      <c r="J10" s="95">
        <f t="shared" si="2"/>
        <v>0</v>
      </c>
      <c r="K10" s="95">
        <f t="shared" si="3"/>
        <v>100</v>
      </c>
    </row>
    <row r="11" spans="1:13" s="86" customFormat="1" ht="93.6">
      <c r="A11" s="91" t="s">
        <v>18</v>
      </c>
      <c r="B11" s="88" t="s">
        <v>12</v>
      </c>
      <c r="C11" s="88" t="s">
        <v>126</v>
      </c>
      <c r="D11" s="87"/>
      <c r="E11" s="80">
        <f>[1]Свод!H12</f>
        <v>586.5</v>
      </c>
      <c r="F11" s="80">
        <f>[1]Свод!I12</f>
        <v>586.50199999999995</v>
      </c>
      <c r="G11" s="80">
        <f t="shared" si="0"/>
        <v>1.9999999999527063E-3</v>
      </c>
      <c r="H11" s="80">
        <f t="shared" si="1"/>
        <v>100.0003410059676</v>
      </c>
      <c r="I11" s="80">
        <f>[1]Свод!J12</f>
        <v>586.50199999999995</v>
      </c>
      <c r="J11" s="80">
        <f t="shared" si="2"/>
        <v>0</v>
      </c>
      <c r="K11" s="80">
        <f t="shared" si="3"/>
        <v>100</v>
      </c>
    </row>
    <row r="12" spans="1:13" s="82" customFormat="1" ht="46.8">
      <c r="A12" s="92" t="s">
        <v>125</v>
      </c>
      <c r="B12" s="93" t="s">
        <v>12</v>
      </c>
      <c r="C12" s="93" t="s">
        <v>126</v>
      </c>
      <c r="D12" s="94">
        <v>200</v>
      </c>
      <c r="E12" s="95">
        <f>[1]Свод!H13</f>
        <v>260</v>
      </c>
      <c r="F12" s="95">
        <f>[1]Свод!I13</f>
        <v>260</v>
      </c>
      <c r="G12" s="95">
        <f t="shared" si="0"/>
        <v>0</v>
      </c>
      <c r="H12" s="95">
        <f t="shared" si="1"/>
        <v>100</v>
      </c>
      <c r="I12" s="95">
        <f>[1]Свод!J13</f>
        <v>260</v>
      </c>
      <c r="J12" s="95">
        <f t="shared" si="2"/>
        <v>0</v>
      </c>
      <c r="K12" s="95">
        <f t="shared" si="3"/>
        <v>100</v>
      </c>
    </row>
    <row r="13" spans="1:13" s="82" customFormat="1" ht="31.2">
      <c r="A13" s="92" t="s">
        <v>127</v>
      </c>
      <c r="B13" s="93" t="s">
        <v>12</v>
      </c>
      <c r="C13" s="93" t="s">
        <v>126</v>
      </c>
      <c r="D13" s="94">
        <v>300</v>
      </c>
      <c r="E13" s="95">
        <f>[1]Свод!H14</f>
        <v>44.2</v>
      </c>
      <c r="F13" s="95">
        <f>[1]Свод!I14</f>
        <v>44.22</v>
      </c>
      <c r="G13" s="95">
        <f t="shared" si="0"/>
        <v>1.9999999999996021E-2</v>
      </c>
      <c r="H13" s="95">
        <f t="shared" si="1"/>
        <v>100.04524886877829</v>
      </c>
      <c r="I13" s="95">
        <f>[1]Свод!J14</f>
        <v>44.22</v>
      </c>
      <c r="J13" s="95">
        <f t="shared" si="2"/>
        <v>0</v>
      </c>
      <c r="K13" s="95">
        <f t="shared" si="3"/>
        <v>100</v>
      </c>
    </row>
    <row r="14" spans="1:13" s="82" customFormat="1" ht="46.8">
      <c r="A14" s="92" t="s">
        <v>128</v>
      </c>
      <c r="B14" s="93" t="s">
        <v>12</v>
      </c>
      <c r="C14" s="93" t="s">
        <v>126</v>
      </c>
      <c r="D14" s="94">
        <v>600</v>
      </c>
      <c r="E14" s="95">
        <f>[1]Свод!H15</f>
        <v>16.100000000000001</v>
      </c>
      <c r="F14" s="95">
        <f>[1]Свод!I15</f>
        <v>15.371379999999998</v>
      </c>
      <c r="G14" s="95">
        <f t="shared" si="0"/>
        <v>-0.72862000000000293</v>
      </c>
      <c r="H14" s="95">
        <f t="shared" si="1"/>
        <v>95.474409937888183</v>
      </c>
      <c r="I14" s="95">
        <f>[1]Свод!J15</f>
        <v>15.371379999999998</v>
      </c>
      <c r="J14" s="95">
        <f t="shared" si="2"/>
        <v>0</v>
      </c>
      <c r="K14" s="95">
        <f t="shared" si="3"/>
        <v>100</v>
      </c>
    </row>
    <row r="15" spans="1:13" s="82" customFormat="1">
      <c r="A15" s="92" t="s">
        <v>129</v>
      </c>
      <c r="B15" s="93" t="s">
        <v>12</v>
      </c>
      <c r="C15" s="93" t="s">
        <v>126</v>
      </c>
      <c r="D15" s="94">
        <v>800</v>
      </c>
      <c r="E15" s="95">
        <f>[1]Свод!H16</f>
        <v>266.2</v>
      </c>
      <c r="F15" s="95">
        <f>[1]Свод!I16</f>
        <v>266.91061999999999</v>
      </c>
      <c r="G15" s="95">
        <f t="shared" si="0"/>
        <v>0.7106200000000058</v>
      </c>
      <c r="H15" s="95">
        <f t="shared" si="1"/>
        <v>100.26694966190834</v>
      </c>
      <c r="I15" s="95">
        <f>[1]Свод!J16</f>
        <v>266.91061999999999</v>
      </c>
      <c r="J15" s="95">
        <f t="shared" si="2"/>
        <v>0</v>
      </c>
      <c r="K15" s="95">
        <f t="shared" si="3"/>
        <v>100</v>
      </c>
    </row>
    <row r="16" spans="1:13" s="86" customFormat="1" ht="93.6">
      <c r="A16" s="91" t="s">
        <v>20</v>
      </c>
      <c r="B16" s="88" t="s">
        <v>12</v>
      </c>
      <c r="C16" s="88" t="s">
        <v>130</v>
      </c>
      <c r="D16" s="92"/>
      <c r="E16" s="80">
        <f>[1]Свод!H17</f>
        <v>297803.40000000002</v>
      </c>
      <c r="F16" s="80">
        <f>[1]Свод!I17</f>
        <v>278002.76993000001</v>
      </c>
      <c r="G16" s="80">
        <f t="shared" si="0"/>
        <v>-19800.630070000014</v>
      </c>
      <c r="H16" s="80">
        <f t="shared" si="1"/>
        <v>93.351106780513575</v>
      </c>
      <c r="I16" s="80">
        <f>[1]Свод!J17</f>
        <v>278002.56303000002</v>
      </c>
      <c r="J16" s="80">
        <f t="shared" si="2"/>
        <v>-0.20689999999012798</v>
      </c>
      <c r="K16" s="80">
        <f t="shared" si="3"/>
        <v>99.999925576281115</v>
      </c>
    </row>
    <row r="17" spans="1:12" s="86" customFormat="1" ht="46.8">
      <c r="A17" s="91" t="s">
        <v>21</v>
      </c>
      <c r="B17" s="88" t="s">
        <v>12</v>
      </c>
      <c r="C17" s="88" t="s">
        <v>131</v>
      </c>
      <c r="D17" s="92"/>
      <c r="E17" s="80">
        <f>[1]Свод!H18</f>
        <v>297803.40000000002</v>
      </c>
      <c r="F17" s="80">
        <f>[1]Свод!I18</f>
        <v>278002.76993000001</v>
      </c>
      <c r="G17" s="80">
        <f t="shared" si="0"/>
        <v>-19800.630070000014</v>
      </c>
      <c r="H17" s="80">
        <f t="shared" si="1"/>
        <v>93.351106780513575</v>
      </c>
      <c r="I17" s="80">
        <f>[1]Свод!J18</f>
        <v>278002.56303000002</v>
      </c>
      <c r="J17" s="80">
        <f t="shared" si="2"/>
        <v>-0.20689999999012798</v>
      </c>
      <c r="K17" s="80">
        <f t="shared" si="3"/>
        <v>99.999925576281115</v>
      </c>
    </row>
    <row r="18" spans="1:12" s="82" customFormat="1" ht="109.2">
      <c r="A18" s="92" t="s">
        <v>132</v>
      </c>
      <c r="B18" s="93" t="s">
        <v>12</v>
      </c>
      <c r="C18" s="93" t="s">
        <v>131</v>
      </c>
      <c r="D18" s="94">
        <v>100</v>
      </c>
      <c r="E18" s="95">
        <f>[1]Свод!H19</f>
        <v>181454.6</v>
      </c>
      <c r="F18" s="95">
        <f>[1]Свод!I19</f>
        <v>185472.56599999996</v>
      </c>
      <c r="G18" s="95">
        <f t="shared" si="0"/>
        <v>4017.9659999999567</v>
      </c>
      <c r="H18" s="95">
        <f t="shared" si="1"/>
        <v>102.21430925421564</v>
      </c>
      <c r="I18" s="95">
        <f>[1]Свод!J19</f>
        <v>185472.56599999996</v>
      </c>
      <c r="J18" s="95">
        <f t="shared" si="2"/>
        <v>0</v>
      </c>
      <c r="K18" s="95">
        <f t="shared" si="3"/>
        <v>100</v>
      </c>
    </row>
    <row r="19" spans="1:12" s="82" customFormat="1" ht="46.8">
      <c r="A19" s="92" t="s">
        <v>125</v>
      </c>
      <c r="B19" s="93" t="s">
        <v>12</v>
      </c>
      <c r="C19" s="93" t="s">
        <v>131</v>
      </c>
      <c r="D19" s="94">
        <v>200</v>
      </c>
      <c r="E19" s="95">
        <f>[1]Свод!H20</f>
        <v>38793.699999999997</v>
      </c>
      <c r="F19" s="95">
        <f>[1]Свод!I20</f>
        <v>34954.044920000008</v>
      </c>
      <c r="G19" s="95">
        <f t="shared" si="0"/>
        <v>-3839.6550799999895</v>
      </c>
      <c r="H19" s="95">
        <f t="shared" si="1"/>
        <v>90.102374663927421</v>
      </c>
      <c r="I19" s="95">
        <f>[1]Свод!J20</f>
        <v>34953.838020000003</v>
      </c>
      <c r="J19" s="95">
        <f t="shared" si="2"/>
        <v>-0.2069000000046799</v>
      </c>
      <c r="K19" s="95">
        <f t="shared" si="3"/>
        <v>99.99940807995047</v>
      </c>
    </row>
    <row r="20" spans="1:12" s="82" customFormat="1" ht="31.2">
      <c r="A20" s="92" t="s">
        <v>127</v>
      </c>
      <c r="B20" s="93" t="s">
        <v>12</v>
      </c>
      <c r="C20" s="93" t="s">
        <v>131</v>
      </c>
      <c r="D20" s="94">
        <v>300</v>
      </c>
      <c r="E20" s="95">
        <f>[1]Свод!H21</f>
        <v>51762.2</v>
      </c>
      <c r="F20" s="95">
        <f>[1]Свод!I21</f>
        <v>33632.266000000003</v>
      </c>
      <c r="G20" s="95">
        <f t="shared" si="0"/>
        <v>-18129.933999999994</v>
      </c>
      <c r="H20" s="95">
        <f t="shared" si="1"/>
        <v>64.974568314329773</v>
      </c>
      <c r="I20" s="95">
        <f>[1]Свод!J21</f>
        <v>33632.266000000003</v>
      </c>
      <c r="J20" s="95">
        <f t="shared" si="2"/>
        <v>0</v>
      </c>
      <c r="K20" s="95">
        <f t="shared" si="3"/>
        <v>100</v>
      </c>
    </row>
    <row r="21" spans="1:12" s="82" customFormat="1" ht="46.8">
      <c r="A21" s="92" t="s">
        <v>128</v>
      </c>
      <c r="B21" s="93" t="s">
        <v>12</v>
      </c>
      <c r="C21" s="93" t="s">
        <v>131</v>
      </c>
      <c r="D21" s="94">
        <v>600</v>
      </c>
      <c r="E21" s="95">
        <f>[1]Свод!H22</f>
        <v>15429</v>
      </c>
      <c r="F21" s="95">
        <f>[1]Свод!I22</f>
        <v>14168.892540000001</v>
      </c>
      <c r="G21" s="95">
        <f t="shared" si="0"/>
        <v>-1260.1074599999993</v>
      </c>
      <c r="H21" s="95">
        <f t="shared" si="1"/>
        <v>91.832863698230611</v>
      </c>
      <c r="I21" s="95">
        <f>[1]Свод!J22</f>
        <v>14168.892540000001</v>
      </c>
      <c r="J21" s="95">
        <f t="shared" si="2"/>
        <v>0</v>
      </c>
      <c r="K21" s="95">
        <f t="shared" si="3"/>
        <v>100</v>
      </c>
    </row>
    <row r="22" spans="1:12" s="82" customFormat="1">
      <c r="A22" s="92" t="s">
        <v>129</v>
      </c>
      <c r="B22" s="93" t="s">
        <v>12</v>
      </c>
      <c r="C22" s="93" t="s">
        <v>131</v>
      </c>
      <c r="D22" s="94">
        <v>800</v>
      </c>
      <c r="E22" s="95">
        <f>[1]Свод!H23</f>
        <v>10363.9</v>
      </c>
      <c r="F22" s="95">
        <f>[1]Свод!I23</f>
        <v>9775.0004700000009</v>
      </c>
      <c r="G22" s="95">
        <f t="shared" si="0"/>
        <v>-588.89952999999878</v>
      </c>
      <c r="H22" s="95">
        <f t="shared" si="1"/>
        <v>94.317780661720022</v>
      </c>
      <c r="I22" s="95">
        <f>[1]Свод!J23</f>
        <v>9775.0004700000009</v>
      </c>
      <c r="J22" s="95">
        <f t="shared" si="2"/>
        <v>0</v>
      </c>
      <c r="K22" s="95">
        <f t="shared" si="3"/>
        <v>100</v>
      </c>
    </row>
    <row r="23" spans="1:12" s="86" customFormat="1" ht="62.4">
      <c r="A23" s="87" t="s">
        <v>77</v>
      </c>
      <c r="B23" s="88" t="s">
        <v>12</v>
      </c>
      <c r="C23" s="88" t="s">
        <v>133</v>
      </c>
      <c r="D23" s="92"/>
      <c r="E23" s="80">
        <f>[1]Свод!H28</f>
        <v>47916.9</v>
      </c>
      <c r="F23" s="80">
        <f>[1]Свод!I28</f>
        <v>47878.369479999994</v>
      </c>
      <c r="G23" s="80">
        <f t="shared" si="0"/>
        <v>-38.530520000007527</v>
      </c>
      <c r="H23" s="80">
        <f t="shared" si="1"/>
        <v>99.919588871567228</v>
      </c>
      <c r="I23" s="80">
        <f>[1]Свод!J28</f>
        <v>47564.811339999993</v>
      </c>
      <c r="J23" s="80">
        <f t="shared" si="2"/>
        <v>-313.558140000001</v>
      </c>
      <c r="K23" s="80">
        <f t="shared" si="3"/>
        <v>99.345094364312089</v>
      </c>
    </row>
    <row r="24" spans="1:12" s="82" customFormat="1" ht="109.2">
      <c r="A24" s="92" t="s">
        <v>132</v>
      </c>
      <c r="B24" s="93" t="s">
        <v>12</v>
      </c>
      <c r="C24" s="93" t="s">
        <v>133</v>
      </c>
      <c r="D24" s="94">
        <v>100</v>
      </c>
      <c r="E24" s="95">
        <f>[1]Свод!H29</f>
        <v>47407.1</v>
      </c>
      <c r="F24" s="95">
        <f>[1]Свод!I29</f>
        <v>47407.110479999996</v>
      </c>
      <c r="G24" s="95">
        <f t="shared" si="0"/>
        <v>1.0479999997187406E-2</v>
      </c>
      <c r="H24" s="95">
        <f t="shared" si="1"/>
        <v>100.00002210639335</v>
      </c>
      <c r="I24" s="95">
        <f>[1]Свод!J29</f>
        <v>47093.552339999995</v>
      </c>
      <c r="J24" s="95">
        <f t="shared" si="2"/>
        <v>-313.558140000001</v>
      </c>
      <c r="K24" s="95">
        <f t="shared" si="3"/>
        <v>99.338584155783366</v>
      </c>
    </row>
    <row r="25" spans="1:12" s="82" customFormat="1" ht="46.8">
      <c r="A25" s="92" t="s">
        <v>125</v>
      </c>
      <c r="B25" s="93" t="s">
        <v>12</v>
      </c>
      <c r="C25" s="93" t="s">
        <v>133</v>
      </c>
      <c r="D25" s="94">
        <v>200</v>
      </c>
      <c r="E25" s="95">
        <f>[1]Свод!H30</f>
        <v>509.8</v>
      </c>
      <c r="F25" s="95">
        <f>[1]Свод!I30</f>
        <v>471.25900000000001</v>
      </c>
      <c r="G25" s="95">
        <f t="shared" si="0"/>
        <v>-38.540999999999997</v>
      </c>
      <c r="H25" s="95">
        <f t="shared" si="1"/>
        <v>92.439976461357404</v>
      </c>
      <c r="I25" s="95">
        <f>[1]Свод!J30</f>
        <v>471.25900000000001</v>
      </c>
      <c r="J25" s="95">
        <f t="shared" si="2"/>
        <v>0</v>
      </c>
      <c r="K25" s="95">
        <f t="shared" si="3"/>
        <v>100</v>
      </c>
    </row>
    <row r="26" spans="1:12" s="86" customFormat="1" ht="46.8">
      <c r="A26" s="87" t="s">
        <v>83</v>
      </c>
      <c r="B26" s="88" t="s">
        <v>12</v>
      </c>
      <c r="C26" s="88" t="s">
        <v>134</v>
      </c>
      <c r="D26" s="92"/>
      <c r="E26" s="80">
        <f>[1]Свод!H31</f>
        <v>124.5</v>
      </c>
      <c r="F26" s="80">
        <f>[1]Свод!I31</f>
        <v>127.15906</v>
      </c>
      <c r="G26" s="80">
        <f t="shared" si="0"/>
        <v>2.6590599999999966</v>
      </c>
      <c r="H26" s="80">
        <f t="shared" si="1"/>
        <v>102.13579116465863</v>
      </c>
      <c r="I26" s="80">
        <f>[1]Свод!J31</f>
        <v>126.928</v>
      </c>
      <c r="J26" s="80">
        <f t="shared" si="2"/>
        <v>-0.23105999999999938</v>
      </c>
      <c r="K26" s="80">
        <f t="shared" si="3"/>
        <v>99.818290572453122</v>
      </c>
    </row>
    <row r="27" spans="1:12" s="82" customFormat="1">
      <c r="A27" s="92" t="s">
        <v>129</v>
      </c>
      <c r="B27" s="93" t="s">
        <v>12</v>
      </c>
      <c r="C27" s="93" t="s">
        <v>134</v>
      </c>
      <c r="D27" s="94">
        <v>800</v>
      </c>
      <c r="E27" s="95">
        <f>[1]Свод!H33</f>
        <v>124.5</v>
      </c>
      <c r="F27" s="95">
        <f>[1]Свод!I33</f>
        <v>127.15906</v>
      </c>
      <c r="G27" s="95">
        <f t="shared" si="0"/>
        <v>2.6590599999999966</v>
      </c>
      <c r="H27" s="95">
        <f t="shared" si="1"/>
        <v>102.13579116465863</v>
      </c>
      <c r="I27" s="95">
        <f>[1]Свод!J33</f>
        <v>126.928</v>
      </c>
      <c r="J27" s="95">
        <f t="shared" si="2"/>
        <v>-0.23105999999999938</v>
      </c>
      <c r="K27" s="95">
        <f t="shared" si="3"/>
        <v>99.818290572453122</v>
      </c>
    </row>
    <row r="28" spans="1:12" s="86" customFormat="1">
      <c r="A28" s="87" t="s">
        <v>87</v>
      </c>
      <c r="B28" s="88">
        <v>1000</v>
      </c>
      <c r="C28" s="89"/>
      <c r="D28" s="92"/>
      <c r="E28" s="80">
        <f>[1]Свод!H37</f>
        <v>697944.2</v>
      </c>
      <c r="F28" s="80">
        <f>[1]Свод!I37</f>
        <v>697891.36700000009</v>
      </c>
      <c r="G28" s="80">
        <f t="shared" si="0"/>
        <v>-52.832999999867752</v>
      </c>
      <c r="H28" s="80">
        <f t="shared" si="1"/>
        <v>99.992430197141857</v>
      </c>
      <c r="I28" s="80">
        <f>[1]Свод!J37</f>
        <v>697891.36700000009</v>
      </c>
      <c r="J28" s="80">
        <f t="shared" si="2"/>
        <v>0</v>
      </c>
      <c r="K28" s="80">
        <f t="shared" si="3"/>
        <v>100</v>
      </c>
      <c r="L28" s="90"/>
    </row>
    <row r="29" spans="1:12" s="86" customFormat="1">
      <c r="A29" s="87" t="s">
        <v>88</v>
      </c>
      <c r="B29" s="88">
        <v>1003</v>
      </c>
      <c r="C29" s="89"/>
      <c r="D29" s="92"/>
      <c r="E29" s="80">
        <f>[1]Свод!H38</f>
        <v>682919.7</v>
      </c>
      <c r="F29" s="80">
        <f>[1]Свод!I38</f>
        <v>682919.70000000007</v>
      </c>
      <c r="G29" s="80">
        <f t="shared" si="0"/>
        <v>0</v>
      </c>
      <c r="H29" s="80">
        <f t="shared" si="1"/>
        <v>100.00000000000003</v>
      </c>
      <c r="I29" s="80">
        <f>[1]Свод!J38</f>
        <v>682919.70000000007</v>
      </c>
      <c r="J29" s="80">
        <f t="shared" si="2"/>
        <v>0</v>
      </c>
      <c r="K29" s="80">
        <f t="shared" si="3"/>
        <v>100</v>
      </c>
    </row>
    <row r="30" spans="1:12" s="86" customFormat="1" ht="93.6">
      <c r="A30" s="91" t="s">
        <v>20</v>
      </c>
      <c r="B30" s="88">
        <v>1003</v>
      </c>
      <c r="C30" s="88" t="s">
        <v>130</v>
      </c>
      <c r="D30" s="92"/>
      <c r="E30" s="80">
        <f>[1]Свод!H39</f>
        <v>682919.7</v>
      </c>
      <c r="F30" s="80">
        <f>[1]Свод!I39</f>
        <v>682919.70000000007</v>
      </c>
      <c r="G30" s="80">
        <f t="shared" si="0"/>
        <v>0</v>
      </c>
      <c r="H30" s="80">
        <f t="shared" si="1"/>
        <v>100.00000000000003</v>
      </c>
      <c r="I30" s="80">
        <f>[1]Свод!J39</f>
        <v>682919.70000000007</v>
      </c>
      <c r="J30" s="80">
        <f t="shared" si="2"/>
        <v>0</v>
      </c>
      <c r="K30" s="80">
        <f t="shared" si="3"/>
        <v>100</v>
      </c>
    </row>
    <row r="31" spans="1:12" s="86" customFormat="1" ht="46.8">
      <c r="A31" s="91" t="s">
        <v>21</v>
      </c>
      <c r="B31" s="88">
        <v>1003</v>
      </c>
      <c r="C31" s="88" t="s">
        <v>131</v>
      </c>
      <c r="D31" s="92"/>
      <c r="E31" s="80">
        <f>[1]Свод!H40</f>
        <v>682919.7</v>
      </c>
      <c r="F31" s="80">
        <f>[1]Свод!I40</f>
        <v>682919.70000000007</v>
      </c>
      <c r="G31" s="80">
        <f t="shared" si="0"/>
        <v>0</v>
      </c>
      <c r="H31" s="80">
        <f t="shared" si="1"/>
        <v>100.00000000000003</v>
      </c>
      <c r="I31" s="80">
        <f>[1]Свод!J40</f>
        <v>682919.70000000007</v>
      </c>
      <c r="J31" s="80">
        <f t="shared" si="2"/>
        <v>0</v>
      </c>
      <c r="K31" s="80">
        <f t="shared" si="3"/>
        <v>100</v>
      </c>
    </row>
    <row r="32" spans="1:12" s="82" customFormat="1" ht="46.8">
      <c r="A32" s="92" t="s">
        <v>125</v>
      </c>
      <c r="B32" s="93">
        <v>1003</v>
      </c>
      <c r="C32" s="93" t="s">
        <v>131</v>
      </c>
      <c r="D32" s="94">
        <v>200</v>
      </c>
      <c r="E32" s="95">
        <f>[1]Свод!H41</f>
        <v>3013.5</v>
      </c>
      <c r="F32" s="95">
        <f>[1]Свод!I41</f>
        <v>2853.6638599999997</v>
      </c>
      <c r="G32" s="95">
        <f t="shared" si="0"/>
        <v>-159.83614000000034</v>
      </c>
      <c r="H32" s="95">
        <f t="shared" si="1"/>
        <v>94.695996681599453</v>
      </c>
      <c r="I32" s="95">
        <f>[1]Свод!J41</f>
        <v>2853.6638599999997</v>
      </c>
      <c r="J32" s="95">
        <f t="shared" si="2"/>
        <v>0</v>
      </c>
      <c r="K32" s="95">
        <f t="shared" si="3"/>
        <v>100</v>
      </c>
    </row>
    <row r="33" spans="1:12" s="82" customFormat="1" ht="31.2">
      <c r="A33" s="92" t="s">
        <v>127</v>
      </c>
      <c r="B33" s="93">
        <v>1003</v>
      </c>
      <c r="C33" s="93" t="s">
        <v>131</v>
      </c>
      <c r="D33" s="94">
        <v>300</v>
      </c>
      <c r="E33" s="95">
        <f>[1]Свод!H42</f>
        <v>601236.19999999995</v>
      </c>
      <c r="F33" s="95">
        <f>[1]Свод!I42</f>
        <v>598448.8282300001</v>
      </c>
      <c r="G33" s="95">
        <f t="shared" si="0"/>
        <v>-2787.3717699998524</v>
      </c>
      <c r="H33" s="95">
        <f t="shared" si="1"/>
        <v>99.536393222829929</v>
      </c>
      <c r="I33" s="95">
        <f>[1]Свод!J42</f>
        <v>598448.8282300001</v>
      </c>
      <c r="J33" s="95">
        <f t="shared" si="2"/>
        <v>0</v>
      </c>
      <c r="K33" s="95">
        <f t="shared" si="3"/>
        <v>100</v>
      </c>
    </row>
    <row r="34" spans="1:12" s="82" customFormat="1">
      <c r="A34" s="92" t="s">
        <v>135</v>
      </c>
      <c r="B34" s="93">
        <v>1003</v>
      </c>
      <c r="C34" s="93" t="s">
        <v>131</v>
      </c>
      <c r="D34" s="94">
        <v>500</v>
      </c>
      <c r="E34" s="95">
        <f>[1]Свод!H43</f>
        <v>78670</v>
      </c>
      <c r="F34" s="95">
        <f>[1]Свод!I43</f>
        <v>81617.207909999997</v>
      </c>
      <c r="G34" s="95">
        <f t="shared" si="0"/>
        <v>2947.2079099999974</v>
      </c>
      <c r="H34" s="95">
        <f t="shared" si="1"/>
        <v>103.74629199186475</v>
      </c>
      <c r="I34" s="95">
        <f>[1]Свод!J43</f>
        <v>81617.207909999997</v>
      </c>
      <c r="J34" s="95">
        <f t="shared" si="2"/>
        <v>0</v>
      </c>
      <c r="K34" s="95">
        <f t="shared" si="3"/>
        <v>100</v>
      </c>
    </row>
    <row r="35" spans="1:12" s="86" customFormat="1" ht="31.2">
      <c r="A35" s="87" t="s">
        <v>93</v>
      </c>
      <c r="B35" s="88">
        <v>1006</v>
      </c>
      <c r="C35" s="89"/>
      <c r="D35" s="92"/>
      <c r="E35" s="80">
        <f>[1]Свод!H44</f>
        <v>15024.5</v>
      </c>
      <c r="F35" s="80">
        <f>[1]Свод!I44</f>
        <v>14971.667000000001</v>
      </c>
      <c r="G35" s="80">
        <f t="shared" si="0"/>
        <v>-52.832999999998719</v>
      </c>
      <c r="H35" s="80">
        <f t="shared" si="1"/>
        <v>99.648354354554243</v>
      </c>
      <c r="I35" s="80">
        <f>[1]Свод!J44</f>
        <v>14971.667000000001</v>
      </c>
      <c r="J35" s="80">
        <f t="shared" si="2"/>
        <v>0</v>
      </c>
      <c r="K35" s="80">
        <f t="shared" si="3"/>
        <v>100</v>
      </c>
    </row>
    <row r="36" spans="1:12" s="86" customFormat="1" ht="93.6">
      <c r="A36" s="91" t="s">
        <v>18</v>
      </c>
      <c r="B36" s="88">
        <v>1006</v>
      </c>
      <c r="C36" s="88" t="s">
        <v>126</v>
      </c>
      <c r="D36" s="92"/>
      <c r="E36" s="80">
        <f>[1]Свод!H45</f>
        <v>14728.8</v>
      </c>
      <c r="F36" s="80">
        <f>[1]Свод!I45</f>
        <v>14728.797</v>
      </c>
      <c r="G36" s="80">
        <f t="shared" si="0"/>
        <v>-2.999999998792191E-3</v>
      </c>
      <c r="H36" s="80">
        <f t="shared" si="1"/>
        <v>99.999979631741894</v>
      </c>
      <c r="I36" s="80">
        <f>[1]Свод!J45</f>
        <v>14728.797</v>
      </c>
      <c r="J36" s="80">
        <f t="shared" si="2"/>
        <v>0</v>
      </c>
      <c r="K36" s="80">
        <f t="shared" si="3"/>
        <v>100</v>
      </c>
      <c r="L36" s="90"/>
    </row>
    <row r="37" spans="1:12" s="82" customFormat="1" ht="46.8">
      <c r="A37" s="92" t="s">
        <v>125</v>
      </c>
      <c r="B37" s="93">
        <v>1006</v>
      </c>
      <c r="C37" s="93" t="s">
        <v>126</v>
      </c>
      <c r="D37" s="94">
        <v>200</v>
      </c>
      <c r="E37" s="95">
        <f>[1]Свод!H46</f>
        <v>77.2</v>
      </c>
      <c r="F37" s="95">
        <f>[1]Свод!I46</f>
        <v>69.150629999999992</v>
      </c>
      <c r="G37" s="95">
        <f t="shared" si="0"/>
        <v>-8.0493700000000104</v>
      </c>
      <c r="H37" s="95">
        <f t="shared" si="1"/>
        <v>89.573354922279776</v>
      </c>
      <c r="I37" s="95">
        <f>[1]Свод!J46</f>
        <v>69.150629999999992</v>
      </c>
      <c r="J37" s="95">
        <f t="shared" si="2"/>
        <v>0</v>
      </c>
      <c r="K37" s="95">
        <f t="shared" si="3"/>
        <v>100</v>
      </c>
    </row>
    <row r="38" spans="1:12" s="82" customFormat="1" ht="31.2">
      <c r="A38" s="92" t="s">
        <v>127</v>
      </c>
      <c r="B38" s="93">
        <v>1006</v>
      </c>
      <c r="C38" s="93" t="s">
        <v>126</v>
      </c>
      <c r="D38" s="94">
        <v>300</v>
      </c>
      <c r="E38" s="95">
        <f>[1]Свод!H47</f>
        <v>14651.6</v>
      </c>
      <c r="F38" s="95">
        <f>[1]Свод!I47</f>
        <v>14659.64637</v>
      </c>
      <c r="G38" s="95">
        <f t="shared" si="0"/>
        <v>8.0463700000000244</v>
      </c>
      <c r="H38" s="95">
        <f t="shared" si="1"/>
        <v>100.05491802943023</v>
      </c>
      <c r="I38" s="95">
        <f>[1]Свод!J47</f>
        <v>14659.64637</v>
      </c>
      <c r="J38" s="95">
        <f t="shared" si="2"/>
        <v>0</v>
      </c>
      <c r="K38" s="95">
        <f t="shared" si="3"/>
        <v>100</v>
      </c>
    </row>
    <row r="39" spans="1:12" s="86" customFormat="1" ht="93.6">
      <c r="A39" s="91" t="s">
        <v>20</v>
      </c>
      <c r="B39" s="88">
        <v>1006</v>
      </c>
      <c r="C39" s="88" t="s">
        <v>130</v>
      </c>
      <c r="D39" s="92"/>
      <c r="E39" s="80">
        <f>[1]Свод!H48</f>
        <v>295.7</v>
      </c>
      <c r="F39" s="80">
        <f>[1]Свод!I48</f>
        <v>242.87</v>
      </c>
      <c r="G39" s="80">
        <f t="shared" si="0"/>
        <v>-52.829999999999984</v>
      </c>
      <c r="H39" s="80">
        <f t="shared" si="1"/>
        <v>82.133919513019961</v>
      </c>
      <c r="I39" s="80">
        <f>[1]Свод!J48</f>
        <v>242.87</v>
      </c>
      <c r="J39" s="80">
        <f t="shared" si="2"/>
        <v>0</v>
      </c>
      <c r="K39" s="80">
        <f t="shared" si="3"/>
        <v>100</v>
      </c>
    </row>
    <row r="40" spans="1:12" s="86" customFormat="1" ht="46.8">
      <c r="A40" s="91" t="s">
        <v>136</v>
      </c>
      <c r="B40" s="88">
        <v>1006</v>
      </c>
      <c r="C40" s="88" t="s">
        <v>137</v>
      </c>
      <c r="D40" s="92"/>
      <c r="E40" s="80">
        <f>[1]Свод!H49</f>
        <v>295.7</v>
      </c>
      <c r="F40" s="80">
        <f>[1]Свод!I49</f>
        <v>242.87</v>
      </c>
      <c r="G40" s="80">
        <f t="shared" si="0"/>
        <v>-52.829999999999984</v>
      </c>
      <c r="H40" s="80">
        <f t="shared" si="1"/>
        <v>82.133919513019961</v>
      </c>
      <c r="I40" s="80">
        <f>[1]Свод!J49</f>
        <v>242.87</v>
      </c>
      <c r="J40" s="80">
        <f t="shared" si="2"/>
        <v>0</v>
      </c>
      <c r="K40" s="80">
        <f t="shared" si="3"/>
        <v>100</v>
      </c>
    </row>
    <row r="41" spans="1:12" s="82" customFormat="1" ht="46.8">
      <c r="A41" s="92" t="s">
        <v>125</v>
      </c>
      <c r="B41" s="93">
        <v>1006</v>
      </c>
      <c r="C41" s="93" t="s">
        <v>137</v>
      </c>
      <c r="D41" s="94">
        <v>200</v>
      </c>
      <c r="E41" s="95">
        <f>[1]Свод!H50</f>
        <v>295.7</v>
      </c>
      <c r="F41" s="95">
        <f>[1]Свод!I50</f>
        <v>242.87</v>
      </c>
      <c r="G41" s="95">
        <f t="shared" si="0"/>
        <v>-52.829999999999984</v>
      </c>
      <c r="H41" s="95">
        <f t="shared" si="1"/>
        <v>82.133919513019961</v>
      </c>
      <c r="I41" s="95">
        <f>[1]Свод!J50</f>
        <v>242.87</v>
      </c>
      <c r="J41" s="95">
        <f t="shared" si="2"/>
        <v>0</v>
      </c>
      <c r="K41" s="95">
        <f t="shared" si="3"/>
        <v>100</v>
      </c>
    </row>
    <row r="42" spans="1:12" s="82" customFormat="1"/>
    <row r="43" spans="1:12" s="82" customFormat="1"/>
    <row r="44" spans="1:12" s="82" customFormat="1"/>
    <row r="45" spans="1:12" s="82" customFormat="1"/>
    <row r="46" spans="1:12" s="82" customFormat="1"/>
  </sheetData>
  <autoFilter ref="A4:E41">
    <filterColumn colId="1"/>
    <filterColumn colId="2"/>
  </autoFilter>
  <mergeCells count="2">
    <mergeCell ref="G2:H2"/>
    <mergeCell ref="J2:K2"/>
  </mergeCells>
  <hyperlinks>
    <hyperlink ref="A11" r:id="rId1" display="consultantplus://offline/ref=B7C1F823646867889A20B180F618520AE4BCE48CC68FCEBDA4B88743DED003AD66A0C4F8CA406E8D53C3F398TBX6G"/>
    <hyperlink ref="A16" r:id="rId2" display="consultantplus://offline/ref=B7C1F823646867889A20B180F618520AE4BCE48CC68FCEB1A7B18743DED003AD66A0C4F8CA406E8D53C0F09DTBX7G"/>
    <hyperlink ref="A17" r:id="rId3" display="consultantplus://offline/ref=B7C1F823646867889A20B180F618520AE4BCE48CC68FCEB1A7B18743DED003AD66A0C4F8CA406E8D53C0F598TBXDG"/>
    <hyperlink ref="A30" r:id="rId4" display="consultantplus://offline/ref=B7C1F823646867889A20B180F618520AE4BCE48CC68FCEB1A7B18743DED003AD66A0C4F8CA406E8D53C0F09DTBX7G"/>
    <hyperlink ref="A31" r:id="rId5" display="consultantplus://offline/ref=B7C1F823646867889A20B180F618520AE4BCE48CC68FCEB1A7B18743DED003AD66A0C4F8CA406E8D53C0F598TBXDG"/>
    <hyperlink ref="A36" r:id="rId6" display="consultantplus://offline/ref=B7C1F823646867889A20B180F618520AE4BCE48CC68FCEBDA4B88743DED003AD66A0C4F8CA406E8D53C3F398TBX6G"/>
    <hyperlink ref="A39" r:id="rId7" display="consultantplus://offline/ref=B7C1F823646867889A20B180F618520AE4BCE48CC68FCEB1A7B18743DED003AD66A0C4F8CA406E8D53C0F09DTBX7G"/>
    <hyperlink ref="A40" r:id="rId8" display="consultantplus://offline/ref=B7C1F823646867889A20B180F618520AE4BCE48CC68FCEB1A7B18743DED003AD66A0C4F8CA406E8D53C0FB90TBX6G"/>
    <hyperlink ref="A9" r:id="rId9" display="consultantplus://offline/ref=B7C1F823646867889A20B180F618520AE4BCE48CC68FCEBFA1B98743DED003AD66A0C4F8CA406E8D53C6F790TBXBG"/>
  </hyperlinks>
  <pageMargins left="0.39370078740157483" right="0.39370078740157483" top="0.59055118110236227" bottom="0.39370078740157483" header="0" footer="0"/>
  <pageSetup paperSize="9" scale="58" orientation="landscape" r:id="rId1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67"/>
  <sheetViews>
    <sheetView view="pageBreakPreview" zoomScale="70" zoomScaleSheetLayoutView="70" workbookViewId="0">
      <pane xSplit="2" ySplit="5" topLeftCell="C6" activePane="bottomRight" state="frozen"/>
      <selection pane="topRight" activeCell="C1" sqref="C1"/>
      <selection pane="bottomLeft" activeCell="A8" sqref="A8"/>
      <selection pane="bottomRight" activeCell="C58" sqref="C58"/>
    </sheetView>
  </sheetViews>
  <sheetFormatPr defaultRowHeight="14.4"/>
  <cols>
    <col min="1" max="2" width="17.6640625" customWidth="1"/>
    <col min="3" max="3" width="74" customWidth="1"/>
    <col min="4" max="4" width="21.109375" customWidth="1"/>
    <col min="5" max="5" width="22.44140625" customWidth="1"/>
    <col min="6" max="6" width="19.109375" customWidth="1"/>
    <col min="7" max="7" width="10.109375" bestFit="1" customWidth="1"/>
  </cols>
  <sheetData>
    <row r="1" spans="1:7" ht="44.25" customHeight="1">
      <c r="A1" s="186" t="s">
        <v>102</v>
      </c>
      <c r="B1" s="186"/>
      <c r="C1" s="187"/>
      <c r="D1" s="187"/>
      <c r="E1" s="187"/>
      <c r="F1" s="187"/>
      <c r="G1" s="187"/>
    </row>
    <row r="2" spans="1:7" ht="39.75" customHeight="1">
      <c r="A2" s="181" t="s">
        <v>1</v>
      </c>
      <c r="B2" s="181" t="s">
        <v>2</v>
      </c>
      <c r="C2" s="181" t="s">
        <v>3</v>
      </c>
      <c r="D2" s="181" t="s">
        <v>4</v>
      </c>
      <c r="E2" s="188" t="s">
        <v>5</v>
      </c>
      <c r="F2" s="189" t="s">
        <v>6</v>
      </c>
      <c r="G2" s="189"/>
    </row>
    <row r="3" spans="1:7" ht="46.8">
      <c r="A3" s="181"/>
      <c r="B3" s="182"/>
      <c r="C3" s="181"/>
      <c r="D3" s="181"/>
      <c r="E3" s="188"/>
      <c r="F3" s="1" t="s">
        <v>7</v>
      </c>
      <c r="G3" s="1" t="s">
        <v>8</v>
      </c>
    </row>
    <row r="4" spans="1:7" ht="15.6">
      <c r="A4" s="2">
        <v>1</v>
      </c>
      <c r="B4" s="2">
        <v>2</v>
      </c>
      <c r="C4" s="2">
        <v>3</v>
      </c>
      <c r="D4" s="2">
        <v>4</v>
      </c>
      <c r="E4" s="2">
        <v>5</v>
      </c>
      <c r="F4" s="2">
        <v>6</v>
      </c>
      <c r="G4" s="2">
        <v>7</v>
      </c>
    </row>
    <row r="5" spans="1:7" s="6" customFormat="1" ht="22.5" customHeight="1">
      <c r="A5" s="181" t="s">
        <v>9</v>
      </c>
      <c r="B5" s="182"/>
      <c r="C5" s="182"/>
      <c r="D5" s="3">
        <f>D6+D10+D17</f>
        <v>980912438.93000007</v>
      </c>
      <c r="E5" s="3">
        <f>E6+E10+E17</f>
        <v>969380124.99999988</v>
      </c>
      <c r="F5" s="4">
        <f>E5-D5</f>
        <v>-11532313.930000186</v>
      </c>
      <c r="G5" s="5">
        <f>E5/D5*100</f>
        <v>98.824327893876045</v>
      </c>
    </row>
    <row r="6" spans="1:7" s="22" customFormat="1" ht="62.4">
      <c r="A6" s="196">
        <v>2100000000</v>
      </c>
      <c r="B6" s="190"/>
      <c r="C6" s="18" t="s">
        <v>14</v>
      </c>
      <c r="D6" s="19">
        <f>D8+D9</f>
        <v>4431800</v>
      </c>
      <c r="E6" s="19">
        <f>E8+E9</f>
        <v>4425879.58</v>
      </c>
      <c r="F6" s="20">
        <f t="shared" ref="F6:F10" si="0">E6-D6</f>
        <v>-5920.4199999999255</v>
      </c>
      <c r="G6" s="21">
        <f t="shared" ref="G6:G10" si="1">E6/D6*100</f>
        <v>99.866410487837896</v>
      </c>
    </row>
    <row r="7" spans="1:7" s="68" customFormat="1" ht="15.6">
      <c r="A7" s="191" t="s">
        <v>12</v>
      </c>
      <c r="B7" s="191"/>
      <c r="C7" s="63" t="s">
        <v>13</v>
      </c>
      <c r="D7" s="64"/>
      <c r="E7" s="64"/>
      <c r="F7" s="65"/>
      <c r="G7" s="66"/>
    </row>
    <row r="8" spans="1:7" ht="78">
      <c r="A8" s="59"/>
      <c r="B8" s="24">
        <v>2100150270</v>
      </c>
      <c r="C8" s="25" t="s">
        <v>15</v>
      </c>
      <c r="D8" s="26">
        <v>1731800</v>
      </c>
      <c r="E8" s="26">
        <v>1731741.6</v>
      </c>
      <c r="F8" s="4">
        <f t="shared" si="0"/>
        <v>-58.399999999906868</v>
      </c>
      <c r="G8" s="5">
        <f t="shared" si="1"/>
        <v>99.996627786118495</v>
      </c>
    </row>
    <row r="9" spans="1:7" ht="78">
      <c r="A9" s="23"/>
      <c r="B9" s="24" t="s">
        <v>16</v>
      </c>
      <c r="C9" s="27" t="s">
        <v>17</v>
      </c>
      <c r="D9" s="26">
        <v>2700000</v>
      </c>
      <c r="E9" s="26">
        <v>2694137.98</v>
      </c>
      <c r="F9" s="4">
        <f t="shared" si="0"/>
        <v>-5862.0200000000186</v>
      </c>
      <c r="G9" s="5">
        <f t="shared" si="1"/>
        <v>99.782888148148146</v>
      </c>
    </row>
    <row r="10" spans="1:7" s="69" customFormat="1" ht="46.8">
      <c r="A10" s="195">
        <v>2800000000</v>
      </c>
      <c r="B10" s="190"/>
      <c r="C10" s="29" t="s">
        <v>18</v>
      </c>
      <c r="D10" s="30">
        <f>D11+D13</f>
        <v>15315299</v>
      </c>
      <c r="E10" s="30">
        <f>E11+E13</f>
        <v>15243053.34</v>
      </c>
      <c r="F10" s="31">
        <f t="shared" si="0"/>
        <v>-72245.660000000149</v>
      </c>
      <c r="G10" s="32">
        <f t="shared" si="1"/>
        <v>99.528277835124214</v>
      </c>
    </row>
    <row r="11" spans="1:7" s="68" customFormat="1" ht="15.6">
      <c r="A11" s="191" t="s">
        <v>12</v>
      </c>
      <c r="B11" s="191"/>
      <c r="C11" s="63" t="s">
        <v>13</v>
      </c>
      <c r="D11" s="64">
        <f>D12</f>
        <v>586502</v>
      </c>
      <c r="E11" s="64">
        <f>E12</f>
        <v>518973.95</v>
      </c>
      <c r="F11" s="65">
        <f t="shared" ref="F11:F64" si="2">E11-D11</f>
        <v>-67528.049999999988</v>
      </c>
      <c r="G11" s="66">
        <f t="shared" ref="G11:G64" si="3">E11/D11*100</f>
        <v>88.486305247040931</v>
      </c>
    </row>
    <row r="12" spans="1:7" ht="62.4">
      <c r="A12" s="23"/>
      <c r="B12" s="24">
        <v>2800150860</v>
      </c>
      <c r="C12" s="25" t="s">
        <v>19</v>
      </c>
      <c r="D12" s="26">
        <v>586502</v>
      </c>
      <c r="E12" s="26">
        <v>518973.95</v>
      </c>
      <c r="F12" s="4">
        <f t="shared" si="2"/>
        <v>-67528.049999999988</v>
      </c>
      <c r="G12" s="5">
        <f t="shared" si="3"/>
        <v>88.486305247040931</v>
      </c>
    </row>
    <row r="13" spans="1:7" s="33" customFormat="1" ht="15.6">
      <c r="A13" s="191">
        <v>1006</v>
      </c>
      <c r="B13" s="191"/>
      <c r="C13" s="70" t="s">
        <v>93</v>
      </c>
      <c r="D13" s="64">
        <f>D14+D15+D16</f>
        <v>14728797</v>
      </c>
      <c r="E13" s="64">
        <f>E14+E15+E16</f>
        <v>14724079.390000001</v>
      </c>
      <c r="F13" s="65">
        <f>E13-D13</f>
        <v>-4717.609999999404</v>
      </c>
      <c r="G13" s="66">
        <f>E13/D13*100</f>
        <v>99.967970160767379</v>
      </c>
    </row>
    <row r="14" spans="1:7" ht="31.2">
      <c r="A14" s="59"/>
      <c r="B14" s="55">
        <v>2800110950</v>
      </c>
      <c r="C14" s="61" t="s">
        <v>94</v>
      </c>
      <c r="D14" s="62">
        <v>1700799</v>
      </c>
      <c r="E14" s="26">
        <v>1698892.83</v>
      </c>
      <c r="F14" s="4">
        <f>E14-D14</f>
        <v>-1906.1699999999255</v>
      </c>
      <c r="G14" s="5">
        <f>E14/D14*100</f>
        <v>99.887925028177932</v>
      </c>
    </row>
    <row r="15" spans="1:7" ht="62.4">
      <c r="A15" s="59"/>
      <c r="B15" s="55">
        <v>2800150860</v>
      </c>
      <c r="C15" s="61" t="s">
        <v>19</v>
      </c>
      <c r="D15" s="62">
        <v>12347198</v>
      </c>
      <c r="E15" s="26">
        <v>12344628.16</v>
      </c>
      <c r="F15" s="4">
        <f>E15-D15</f>
        <v>-2569.839999999851</v>
      </c>
      <c r="G15" s="5">
        <f>E15/D15*100</f>
        <v>99.979186856807516</v>
      </c>
    </row>
    <row r="16" spans="1:7" ht="93.6">
      <c r="A16" s="59"/>
      <c r="B16" s="55" t="s">
        <v>95</v>
      </c>
      <c r="C16" s="61" t="s">
        <v>96</v>
      </c>
      <c r="D16" s="62">
        <v>680800</v>
      </c>
      <c r="E16" s="26">
        <v>680558.4</v>
      </c>
      <c r="F16" s="4">
        <f>E16-D16</f>
        <v>-241.59999999997672</v>
      </c>
      <c r="G16" s="5">
        <f>E16/D16*100</f>
        <v>99.964512338425379</v>
      </c>
    </row>
    <row r="17" spans="1:7" s="39" customFormat="1" ht="46.8">
      <c r="A17" s="193">
        <v>2900000000</v>
      </c>
      <c r="B17" s="190"/>
      <c r="C17" s="35" t="s">
        <v>20</v>
      </c>
      <c r="D17" s="36">
        <f>D18+D65</f>
        <v>961165339.93000007</v>
      </c>
      <c r="E17" s="36">
        <f>E18+E65</f>
        <v>949711192.07999992</v>
      </c>
      <c r="F17" s="37">
        <f t="shared" si="2"/>
        <v>-11454147.850000143</v>
      </c>
      <c r="G17" s="38">
        <f t="shared" si="3"/>
        <v>98.808306191020762</v>
      </c>
    </row>
    <row r="18" spans="1:7" ht="31.2">
      <c r="A18" s="192">
        <v>2910000000</v>
      </c>
      <c r="B18" s="190"/>
      <c r="C18" s="41" t="s">
        <v>21</v>
      </c>
      <c r="D18" s="3">
        <f>D19+D60</f>
        <v>960922469.93000007</v>
      </c>
      <c r="E18" s="3">
        <f>E19+E60</f>
        <v>949511532.07999992</v>
      </c>
      <c r="F18" s="4">
        <f t="shared" si="2"/>
        <v>-11410937.850000143</v>
      </c>
      <c r="G18" s="5">
        <f t="shared" si="3"/>
        <v>98.812501715062268</v>
      </c>
    </row>
    <row r="19" spans="1:7" ht="15.6">
      <c r="A19" s="191" t="s">
        <v>12</v>
      </c>
      <c r="B19" s="194"/>
      <c r="C19" s="63" t="s">
        <v>13</v>
      </c>
      <c r="D19" s="3">
        <f>SUM(D20:D59)</f>
        <v>278002769.93000001</v>
      </c>
      <c r="E19" s="3">
        <f>SUM(E20:E59)</f>
        <v>266596498.90999997</v>
      </c>
      <c r="F19" s="4">
        <f t="shared" ref="F19" si="4">E19-D19</f>
        <v>-11406271.020000041</v>
      </c>
      <c r="G19" s="5">
        <f t="shared" ref="G19" si="5">E19/D19*100</f>
        <v>95.897065693672019</v>
      </c>
    </row>
    <row r="20" spans="1:7" ht="31.2">
      <c r="A20" s="23"/>
      <c r="B20" s="24">
        <v>2910100270</v>
      </c>
      <c r="C20" s="25" t="s">
        <v>22</v>
      </c>
      <c r="D20" s="26">
        <v>651272</v>
      </c>
      <c r="E20" s="26">
        <v>136452</v>
      </c>
      <c r="F20" s="4">
        <f t="shared" si="2"/>
        <v>-514820</v>
      </c>
      <c r="G20" s="5">
        <f t="shared" si="3"/>
        <v>20.951614686336892</v>
      </c>
    </row>
    <row r="21" spans="1:7" ht="46.8">
      <c r="A21" s="23"/>
      <c r="B21" s="24" t="s">
        <v>23</v>
      </c>
      <c r="C21" s="25" t="s">
        <v>24</v>
      </c>
      <c r="D21" s="26">
        <v>1599240</v>
      </c>
      <c r="E21" s="26">
        <v>1599240</v>
      </c>
      <c r="F21" s="4">
        <f t="shared" si="2"/>
        <v>0</v>
      </c>
      <c r="G21" s="5">
        <f t="shared" si="3"/>
        <v>100</v>
      </c>
    </row>
    <row r="22" spans="1:7" ht="31.2">
      <c r="A22" s="23"/>
      <c r="B22" s="24">
        <v>2910100590</v>
      </c>
      <c r="C22" s="25" t="s">
        <v>25</v>
      </c>
      <c r="D22" s="26">
        <v>199184649.25999999</v>
      </c>
      <c r="E22" s="26">
        <v>192732805.28</v>
      </c>
      <c r="F22" s="4">
        <f t="shared" si="2"/>
        <v>-6451843.9799999893</v>
      </c>
      <c r="G22" s="5">
        <f t="shared" si="3"/>
        <v>96.760872886555504</v>
      </c>
    </row>
    <row r="23" spans="1:7" ht="31.2">
      <c r="A23" s="23"/>
      <c r="B23" s="24" t="s">
        <v>26</v>
      </c>
      <c r="C23" s="25" t="s">
        <v>27</v>
      </c>
      <c r="D23" s="26">
        <v>1689078.71</v>
      </c>
      <c r="E23" s="26">
        <v>1689078.71</v>
      </c>
      <c r="F23" s="4">
        <f t="shared" si="2"/>
        <v>0</v>
      </c>
      <c r="G23" s="5">
        <f t="shared" si="3"/>
        <v>100</v>
      </c>
    </row>
    <row r="24" spans="1:7" ht="31.2">
      <c r="A24" s="23"/>
      <c r="B24" s="24" t="s">
        <v>28</v>
      </c>
      <c r="C24" s="25" t="s">
        <v>29</v>
      </c>
      <c r="D24" s="26">
        <v>1725900.61</v>
      </c>
      <c r="E24" s="26">
        <v>1680107.86</v>
      </c>
      <c r="F24" s="4">
        <f t="shared" si="2"/>
        <v>-45792.75</v>
      </c>
      <c r="G24" s="5">
        <f t="shared" si="3"/>
        <v>97.346733077520611</v>
      </c>
    </row>
    <row r="25" spans="1:7" ht="15.6">
      <c r="A25" s="23"/>
      <c r="B25" s="24" t="s">
        <v>30</v>
      </c>
      <c r="C25" s="25" t="s">
        <v>31</v>
      </c>
      <c r="D25" s="26">
        <v>3521351.07</v>
      </c>
      <c r="E25" s="26">
        <v>3428430.78</v>
      </c>
      <c r="F25" s="4">
        <f t="shared" si="2"/>
        <v>-92920.290000000037</v>
      </c>
      <c r="G25" s="5">
        <f t="shared" si="3"/>
        <v>97.361231863768694</v>
      </c>
    </row>
    <row r="26" spans="1:7" ht="15.6">
      <c r="A26" s="23"/>
      <c r="B26" s="24">
        <v>2910110110</v>
      </c>
      <c r="C26" s="25" t="s">
        <v>32</v>
      </c>
      <c r="D26" s="26">
        <v>8640031.4900000002</v>
      </c>
      <c r="E26" s="26">
        <v>8636548.8100000005</v>
      </c>
      <c r="F26" s="4">
        <f t="shared" si="2"/>
        <v>-3482.679999999702</v>
      </c>
      <c r="G26" s="5">
        <f t="shared" si="3"/>
        <v>99.959691350615671</v>
      </c>
    </row>
    <row r="27" spans="1:7" ht="31.2">
      <c r="A27" s="23"/>
      <c r="B27" s="24" t="s">
        <v>33</v>
      </c>
      <c r="C27" s="25" t="s">
        <v>34</v>
      </c>
      <c r="D27" s="26">
        <v>80432.33</v>
      </c>
      <c r="E27" s="26">
        <v>80432.33</v>
      </c>
      <c r="F27" s="4">
        <f t="shared" si="2"/>
        <v>0</v>
      </c>
      <c r="G27" s="5">
        <f t="shared" si="3"/>
        <v>100</v>
      </c>
    </row>
    <row r="28" spans="1:7" ht="31.2">
      <c r="A28" s="23"/>
      <c r="B28" s="24">
        <v>2910110770</v>
      </c>
      <c r="C28" s="25" t="s">
        <v>35</v>
      </c>
      <c r="D28" s="26">
        <v>1426025.39</v>
      </c>
      <c r="E28" s="26">
        <v>1426022.63</v>
      </c>
      <c r="F28" s="4">
        <f t="shared" si="2"/>
        <v>-2.7600000000093132</v>
      </c>
      <c r="G28" s="5">
        <f t="shared" si="3"/>
        <v>99.999806455058987</v>
      </c>
    </row>
    <row r="29" spans="1:7" ht="46.8">
      <c r="A29" s="23"/>
      <c r="B29" s="24" t="s">
        <v>36</v>
      </c>
      <c r="C29" s="25" t="s">
        <v>37</v>
      </c>
      <c r="D29" s="26">
        <v>15930.18</v>
      </c>
      <c r="E29" s="26">
        <v>15930.18</v>
      </c>
      <c r="F29" s="4">
        <f t="shared" si="2"/>
        <v>0</v>
      </c>
      <c r="G29" s="5">
        <f t="shared" si="3"/>
        <v>100</v>
      </c>
    </row>
    <row r="30" spans="1:7" ht="15.6">
      <c r="A30" s="23"/>
      <c r="B30" s="24">
        <v>2910110800</v>
      </c>
      <c r="C30" s="25" t="s">
        <v>38</v>
      </c>
      <c r="D30" s="26">
        <v>565000</v>
      </c>
      <c r="E30" s="26">
        <v>565000</v>
      </c>
      <c r="F30" s="4">
        <f t="shared" si="2"/>
        <v>0</v>
      </c>
      <c r="G30" s="5">
        <f t="shared" si="3"/>
        <v>100</v>
      </c>
    </row>
    <row r="31" spans="1:7" ht="46.8">
      <c r="A31" s="23"/>
      <c r="B31" s="24">
        <v>2910110880</v>
      </c>
      <c r="C31" s="25" t="s">
        <v>39</v>
      </c>
      <c r="D31" s="26">
        <v>164959.37</v>
      </c>
      <c r="E31" s="26">
        <v>164109.35999999999</v>
      </c>
      <c r="F31" s="4">
        <f t="shared" si="2"/>
        <v>-850.01000000000931</v>
      </c>
      <c r="G31" s="5">
        <f t="shared" si="3"/>
        <v>99.484715539347661</v>
      </c>
    </row>
    <row r="32" spans="1:7" ht="62.4">
      <c r="A32" s="23"/>
      <c r="B32" s="24" t="s">
        <v>40</v>
      </c>
      <c r="C32" s="25" t="s">
        <v>41</v>
      </c>
      <c r="D32" s="26">
        <v>10910.12</v>
      </c>
      <c r="E32" s="26">
        <v>10910.12</v>
      </c>
      <c r="F32" s="4">
        <f t="shared" si="2"/>
        <v>0</v>
      </c>
      <c r="G32" s="5">
        <f t="shared" si="3"/>
        <v>100</v>
      </c>
    </row>
    <row r="33" spans="1:7" ht="31.2">
      <c r="A33" s="23"/>
      <c r="B33" s="24">
        <v>2910110890</v>
      </c>
      <c r="C33" s="25" t="s">
        <v>42</v>
      </c>
      <c r="D33" s="26">
        <v>4123776.21</v>
      </c>
      <c r="E33" s="26">
        <v>4123775.57</v>
      </c>
      <c r="F33" s="4">
        <f t="shared" si="2"/>
        <v>-0.64000000013038516</v>
      </c>
      <c r="G33" s="5">
        <f t="shared" si="3"/>
        <v>99.999984480244137</v>
      </c>
    </row>
    <row r="34" spans="1:7" ht="46.8">
      <c r="A34" s="23"/>
      <c r="B34" s="24">
        <v>2910110900</v>
      </c>
      <c r="C34" s="25" t="s">
        <v>43</v>
      </c>
      <c r="D34" s="26">
        <v>164573.38</v>
      </c>
      <c r="E34" s="26">
        <v>155154.10999999999</v>
      </c>
      <c r="F34" s="4">
        <f t="shared" si="2"/>
        <v>-9419.2700000000186</v>
      </c>
      <c r="G34" s="5">
        <f t="shared" si="3"/>
        <v>94.276553109621972</v>
      </c>
    </row>
    <row r="35" spans="1:7" ht="62.4">
      <c r="A35" s="23"/>
      <c r="B35" s="24" t="s">
        <v>44</v>
      </c>
      <c r="C35" s="25" t="s">
        <v>45</v>
      </c>
      <c r="D35" s="26">
        <v>3980.1</v>
      </c>
      <c r="E35" s="26">
        <v>3980.1</v>
      </c>
      <c r="F35" s="4">
        <f t="shared" si="2"/>
        <v>0</v>
      </c>
      <c r="G35" s="5">
        <f t="shared" si="3"/>
        <v>100</v>
      </c>
    </row>
    <row r="36" spans="1:7" ht="31.2">
      <c r="A36" s="23"/>
      <c r="B36" s="24">
        <v>2910110910</v>
      </c>
      <c r="C36" s="25" t="s">
        <v>46</v>
      </c>
      <c r="D36" s="26">
        <v>46273.83</v>
      </c>
      <c r="E36" s="26">
        <v>18956.23</v>
      </c>
      <c r="F36" s="4">
        <f t="shared" si="2"/>
        <v>-27317.600000000002</v>
      </c>
      <c r="G36" s="5">
        <f t="shared" si="3"/>
        <v>40.965336130594764</v>
      </c>
    </row>
    <row r="37" spans="1:7" ht="46.8">
      <c r="A37" s="23"/>
      <c r="B37" s="24" t="s">
        <v>47</v>
      </c>
      <c r="C37" s="25" t="s">
        <v>48</v>
      </c>
      <c r="D37" s="42">
        <v>161.69</v>
      </c>
      <c r="E37" s="42">
        <v>161.69</v>
      </c>
      <c r="F37" s="4">
        <f t="shared" si="2"/>
        <v>0</v>
      </c>
      <c r="G37" s="5">
        <f t="shared" si="3"/>
        <v>100</v>
      </c>
    </row>
    <row r="38" spans="1:7" ht="46.8">
      <c r="A38" s="23"/>
      <c r="B38" s="24">
        <v>2910110920</v>
      </c>
      <c r="C38" s="25" t="s">
        <v>49</v>
      </c>
      <c r="D38" s="26">
        <v>241171.37</v>
      </c>
      <c r="E38" s="26">
        <v>234915.01</v>
      </c>
      <c r="F38" s="4">
        <f t="shared" si="2"/>
        <v>-6256.359999999986</v>
      </c>
      <c r="G38" s="5">
        <f t="shared" si="3"/>
        <v>97.405844648973058</v>
      </c>
    </row>
    <row r="39" spans="1:7" ht="62.4">
      <c r="A39" s="23"/>
      <c r="B39" s="24">
        <v>2910110930</v>
      </c>
      <c r="C39" s="25" t="s">
        <v>50</v>
      </c>
      <c r="D39" s="26">
        <v>1538.37</v>
      </c>
      <c r="E39" s="42">
        <v>874</v>
      </c>
      <c r="F39" s="4">
        <f t="shared" si="2"/>
        <v>-664.36999999999989</v>
      </c>
      <c r="G39" s="5">
        <f t="shared" si="3"/>
        <v>56.813380396133574</v>
      </c>
    </row>
    <row r="40" spans="1:7" ht="15.6">
      <c r="A40" s="23"/>
      <c r="B40" s="24">
        <v>2910120530</v>
      </c>
      <c r="C40" s="25" t="s">
        <v>51</v>
      </c>
      <c r="D40" s="26">
        <v>702598.7</v>
      </c>
      <c r="E40" s="26">
        <v>611712.19999999995</v>
      </c>
      <c r="F40" s="4">
        <f t="shared" si="2"/>
        <v>-90886.5</v>
      </c>
      <c r="G40" s="5">
        <f t="shared" si="3"/>
        <v>87.064237380456305</v>
      </c>
    </row>
    <row r="41" spans="1:7" ht="15.6">
      <c r="A41" s="23"/>
      <c r="B41" s="24">
        <v>2910120540</v>
      </c>
      <c r="C41" s="25" t="s">
        <v>52</v>
      </c>
      <c r="D41" s="26">
        <v>272380.19</v>
      </c>
      <c r="E41" s="26">
        <v>252581.16</v>
      </c>
      <c r="F41" s="4">
        <f t="shared" si="2"/>
        <v>-19799.03</v>
      </c>
      <c r="G41" s="5">
        <f t="shared" si="3"/>
        <v>92.73110500436907</v>
      </c>
    </row>
    <row r="42" spans="1:7" ht="78">
      <c r="A42" s="23"/>
      <c r="B42" s="24">
        <v>2910120550</v>
      </c>
      <c r="C42" s="25" t="s">
        <v>53</v>
      </c>
      <c r="D42" s="26">
        <v>592200</v>
      </c>
      <c r="E42" s="26">
        <v>260922.03</v>
      </c>
      <c r="F42" s="4">
        <f t="shared" si="2"/>
        <v>-331277.96999999997</v>
      </c>
      <c r="G42" s="5">
        <f t="shared" si="3"/>
        <v>44.059782168186423</v>
      </c>
    </row>
    <row r="43" spans="1:7" ht="46.8">
      <c r="A43" s="23"/>
      <c r="B43" s="24">
        <v>2910120560</v>
      </c>
      <c r="C43" s="25" t="s">
        <v>54</v>
      </c>
      <c r="D43" s="26">
        <v>910328.63</v>
      </c>
      <c r="E43" s="26">
        <v>518548.71</v>
      </c>
      <c r="F43" s="4">
        <f t="shared" si="2"/>
        <v>-391779.92</v>
      </c>
      <c r="G43" s="5">
        <f t="shared" si="3"/>
        <v>56.962803641581615</v>
      </c>
    </row>
    <row r="44" spans="1:7" ht="46.8">
      <c r="A44" s="23"/>
      <c r="B44" s="24">
        <v>2910120730</v>
      </c>
      <c r="C44" s="25" t="s">
        <v>55</v>
      </c>
      <c r="D44" s="26">
        <v>8756980.4299999997</v>
      </c>
      <c r="E44" s="26">
        <v>5801542.2800000003</v>
      </c>
      <c r="F44" s="4">
        <f t="shared" si="2"/>
        <v>-2955438.1499999994</v>
      </c>
      <c r="G44" s="5">
        <f t="shared" si="3"/>
        <v>66.250488126304973</v>
      </c>
    </row>
    <row r="45" spans="1:7" ht="46.8">
      <c r="A45" s="23"/>
      <c r="B45" s="24" t="s">
        <v>56</v>
      </c>
      <c r="C45" s="25" t="s">
        <v>57</v>
      </c>
      <c r="D45" s="26">
        <v>26478.29</v>
      </c>
      <c r="E45" s="26">
        <v>26478.29</v>
      </c>
      <c r="F45" s="4">
        <f t="shared" si="2"/>
        <v>0</v>
      </c>
      <c r="G45" s="5">
        <f t="shared" si="3"/>
        <v>100</v>
      </c>
    </row>
    <row r="46" spans="1:7" ht="31.2">
      <c r="A46" s="23"/>
      <c r="B46" s="24">
        <v>2910120950</v>
      </c>
      <c r="C46" s="25" t="s">
        <v>58</v>
      </c>
      <c r="D46" s="26">
        <v>215457.92000000001</v>
      </c>
      <c r="E46" s="26">
        <v>25655</v>
      </c>
      <c r="F46" s="4">
        <f t="shared" si="2"/>
        <v>-189802.92</v>
      </c>
      <c r="G46" s="5">
        <f t="shared" si="3"/>
        <v>11.907197470392362</v>
      </c>
    </row>
    <row r="47" spans="1:7" ht="15.6">
      <c r="A47" s="23"/>
      <c r="B47" s="24">
        <v>2910120960</v>
      </c>
      <c r="C47" s="25" t="s">
        <v>59</v>
      </c>
      <c r="D47" s="26">
        <v>166945.99</v>
      </c>
      <c r="E47" s="26">
        <v>20384</v>
      </c>
      <c r="F47" s="4">
        <f t="shared" si="2"/>
        <v>-146561.99</v>
      </c>
      <c r="G47" s="5">
        <f t="shared" si="3"/>
        <v>12.209936878388035</v>
      </c>
    </row>
    <row r="48" spans="1:7" ht="15.6">
      <c r="A48" s="23"/>
      <c r="B48" s="24">
        <v>2910120970</v>
      </c>
      <c r="C48" s="25" t="s">
        <v>60</v>
      </c>
      <c r="D48" s="26">
        <v>334392.21000000002</v>
      </c>
      <c r="E48" s="26">
        <v>254291.75</v>
      </c>
      <c r="F48" s="4">
        <f t="shared" si="2"/>
        <v>-80100.460000000021</v>
      </c>
      <c r="G48" s="5">
        <f t="shared" si="3"/>
        <v>76.045955137531465</v>
      </c>
    </row>
    <row r="49" spans="1:7" ht="31.2">
      <c r="A49" s="23"/>
      <c r="B49" s="24">
        <v>2910180140</v>
      </c>
      <c r="C49" s="25" t="s">
        <v>61</v>
      </c>
      <c r="D49" s="26">
        <v>2949672.09</v>
      </c>
      <c r="E49" s="26">
        <v>2902443.42</v>
      </c>
      <c r="F49" s="4">
        <f t="shared" si="2"/>
        <v>-47228.669999999925</v>
      </c>
      <c r="G49" s="5">
        <f t="shared" si="3"/>
        <v>98.398850158289974</v>
      </c>
    </row>
    <row r="50" spans="1:7" ht="46.8">
      <c r="A50" s="23"/>
      <c r="B50" s="24" t="s">
        <v>62</v>
      </c>
      <c r="C50" s="25" t="s">
        <v>63</v>
      </c>
      <c r="D50" s="26">
        <v>2295.42</v>
      </c>
      <c r="E50" s="26">
        <v>2295.42</v>
      </c>
      <c r="F50" s="4">
        <f t="shared" si="2"/>
        <v>0</v>
      </c>
      <c r="G50" s="5">
        <f t="shared" si="3"/>
        <v>100</v>
      </c>
    </row>
    <row r="51" spans="1:7" ht="31.2">
      <c r="A51" s="23"/>
      <c r="B51" s="24" t="s">
        <v>64</v>
      </c>
      <c r="C51" s="25" t="s">
        <v>65</v>
      </c>
      <c r="D51" s="42">
        <v>478.28</v>
      </c>
      <c r="E51" s="42">
        <v>478.28</v>
      </c>
      <c r="F51" s="4">
        <f t="shared" si="2"/>
        <v>0</v>
      </c>
      <c r="G51" s="5">
        <f t="shared" si="3"/>
        <v>100</v>
      </c>
    </row>
    <row r="52" spans="1:7" ht="15.6">
      <c r="A52" s="23"/>
      <c r="B52" s="24">
        <v>2910180700</v>
      </c>
      <c r="C52" s="25" t="s">
        <v>66</v>
      </c>
      <c r="D52" s="26">
        <v>385101.14</v>
      </c>
      <c r="E52" s="26">
        <v>385101.14</v>
      </c>
      <c r="F52" s="4">
        <f t="shared" si="2"/>
        <v>0</v>
      </c>
      <c r="G52" s="5">
        <f t="shared" si="3"/>
        <v>100</v>
      </c>
    </row>
    <row r="53" spans="1:7" ht="31.2">
      <c r="A53" s="23"/>
      <c r="B53" s="24" t="s">
        <v>67</v>
      </c>
      <c r="C53" s="25" t="s">
        <v>68</v>
      </c>
      <c r="D53" s="26">
        <v>23412.63</v>
      </c>
      <c r="E53" s="26">
        <v>23412.63</v>
      </c>
      <c r="F53" s="4">
        <f t="shared" si="2"/>
        <v>0</v>
      </c>
      <c r="G53" s="5">
        <f t="shared" si="3"/>
        <v>100</v>
      </c>
    </row>
    <row r="54" spans="1:7" ht="15.6">
      <c r="A54" s="23"/>
      <c r="B54" s="24">
        <v>2910180720</v>
      </c>
      <c r="C54" s="25" t="s">
        <v>69</v>
      </c>
      <c r="D54" s="26">
        <v>18223635.079999998</v>
      </c>
      <c r="E54" s="26">
        <v>18223635.079999998</v>
      </c>
      <c r="F54" s="4">
        <f t="shared" si="2"/>
        <v>0</v>
      </c>
      <c r="G54" s="5">
        <f t="shared" si="3"/>
        <v>100</v>
      </c>
    </row>
    <row r="55" spans="1:7" ht="31.2">
      <c r="A55" s="23"/>
      <c r="B55" s="24" t="s">
        <v>70</v>
      </c>
      <c r="C55" s="25" t="s">
        <v>71</v>
      </c>
      <c r="D55" s="26">
        <v>1224</v>
      </c>
      <c r="E55" s="26">
        <v>1224</v>
      </c>
      <c r="F55" s="4">
        <f t="shared" si="2"/>
        <v>0</v>
      </c>
      <c r="G55" s="5">
        <f t="shared" si="3"/>
        <v>100</v>
      </c>
    </row>
    <row r="56" spans="1:7" ht="31.2">
      <c r="A56" s="23"/>
      <c r="B56" s="24">
        <v>2910180730</v>
      </c>
      <c r="C56" s="25" t="s">
        <v>72</v>
      </c>
      <c r="D56" s="26">
        <v>969684.81</v>
      </c>
      <c r="E56" s="26">
        <v>969684.81</v>
      </c>
      <c r="F56" s="4">
        <f t="shared" si="2"/>
        <v>0</v>
      </c>
      <c r="G56" s="5">
        <f t="shared" si="3"/>
        <v>100</v>
      </c>
    </row>
    <row r="57" spans="1:7" ht="46.8">
      <c r="A57" s="23"/>
      <c r="B57" s="24" t="s">
        <v>73</v>
      </c>
      <c r="C57" s="25" t="s">
        <v>74</v>
      </c>
      <c r="D57" s="26">
        <v>58703.59</v>
      </c>
      <c r="E57" s="26">
        <v>58703.59</v>
      </c>
      <c r="F57" s="4">
        <f t="shared" si="2"/>
        <v>0</v>
      </c>
      <c r="G57" s="5">
        <f t="shared" si="3"/>
        <v>100</v>
      </c>
    </row>
    <row r="58" spans="1:7" ht="46.8">
      <c r="A58" s="23"/>
      <c r="B58" s="24">
        <v>2910180850</v>
      </c>
      <c r="C58" s="25" t="s">
        <v>75</v>
      </c>
      <c r="D58" s="26">
        <v>18421513.100000001</v>
      </c>
      <c r="E58" s="26">
        <v>18421488.399999999</v>
      </c>
      <c r="F58" s="4">
        <f t="shared" si="2"/>
        <v>-24.700000002980232</v>
      </c>
      <c r="G58" s="5">
        <f t="shared" si="3"/>
        <v>99.999865917637337</v>
      </c>
    </row>
    <row r="59" spans="1:7" ht="15.6">
      <c r="A59" s="23"/>
      <c r="B59" s="24">
        <v>2910180870</v>
      </c>
      <c r="C59" s="25" t="s">
        <v>76</v>
      </c>
      <c r="D59" s="26">
        <v>1133031.95</v>
      </c>
      <c r="E59" s="26">
        <v>1133031.95</v>
      </c>
      <c r="F59" s="4">
        <f t="shared" si="2"/>
        <v>0</v>
      </c>
      <c r="G59" s="5">
        <f t="shared" si="3"/>
        <v>100</v>
      </c>
    </row>
    <row r="60" spans="1:7" s="68" customFormat="1" ht="15.6">
      <c r="A60" s="191">
        <v>1003</v>
      </c>
      <c r="B60" s="191"/>
      <c r="C60" s="72" t="s">
        <v>88</v>
      </c>
      <c r="D60" s="64">
        <f>D61+D62+D63+D64</f>
        <v>682919700</v>
      </c>
      <c r="E60" s="64">
        <f>E61+E62+E63+E64</f>
        <v>682915033.16999996</v>
      </c>
      <c r="F60" s="65">
        <f t="shared" si="2"/>
        <v>-4666.8300000429153</v>
      </c>
      <c r="G60" s="66">
        <f t="shared" si="3"/>
        <v>99.999316635616154</v>
      </c>
    </row>
    <row r="61" spans="1:7" ht="15.6">
      <c r="A61" s="59"/>
      <c r="B61" s="55">
        <v>2910252910</v>
      </c>
      <c r="C61" s="25" t="s">
        <v>89</v>
      </c>
      <c r="D61" s="26">
        <v>592440722.38999999</v>
      </c>
      <c r="E61" s="26">
        <v>592436055.55999994</v>
      </c>
      <c r="F61" s="4">
        <f t="shared" si="2"/>
        <v>-4666.8300000429153</v>
      </c>
      <c r="G61" s="5">
        <f t="shared" si="3"/>
        <v>99.999212270557422</v>
      </c>
    </row>
    <row r="62" spans="1:7" ht="46.8">
      <c r="A62" s="59"/>
      <c r="B62" s="55">
        <v>2910252920</v>
      </c>
      <c r="C62" s="25" t="s">
        <v>90</v>
      </c>
      <c r="D62" s="26">
        <v>8599339.5800000001</v>
      </c>
      <c r="E62" s="26">
        <v>8599339.5800000001</v>
      </c>
      <c r="F62" s="4">
        <f t="shared" si="2"/>
        <v>0</v>
      </c>
      <c r="G62" s="5">
        <f t="shared" si="3"/>
        <v>100</v>
      </c>
    </row>
    <row r="63" spans="1:7" ht="15.6">
      <c r="A63" s="59"/>
      <c r="B63" s="55">
        <v>2910252930</v>
      </c>
      <c r="C63" s="25" t="s">
        <v>91</v>
      </c>
      <c r="D63" s="26">
        <v>262430.12</v>
      </c>
      <c r="E63" s="26">
        <v>262430.12</v>
      </c>
      <c r="F63" s="4">
        <f t="shared" si="2"/>
        <v>0</v>
      </c>
      <c r="G63" s="5">
        <f t="shared" si="3"/>
        <v>100</v>
      </c>
    </row>
    <row r="64" spans="1:7" ht="31.2">
      <c r="A64" s="59"/>
      <c r="B64" s="55">
        <v>2910252940</v>
      </c>
      <c r="C64" s="25" t="s">
        <v>92</v>
      </c>
      <c r="D64" s="26">
        <v>81617207.909999996</v>
      </c>
      <c r="E64" s="26">
        <v>81617207.909999996</v>
      </c>
      <c r="F64" s="4">
        <f t="shared" si="2"/>
        <v>0</v>
      </c>
      <c r="G64" s="5">
        <f t="shared" si="3"/>
        <v>100</v>
      </c>
    </row>
    <row r="65" spans="1:7" s="71" customFormat="1" ht="31.2">
      <c r="A65" s="191" t="s">
        <v>98</v>
      </c>
      <c r="B65" s="190"/>
      <c r="C65" s="63" t="s">
        <v>99</v>
      </c>
      <c r="D65" s="64">
        <f>D66</f>
        <v>242870</v>
      </c>
      <c r="E65" s="64">
        <f>E66</f>
        <v>199660</v>
      </c>
      <c r="F65" s="65">
        <f>E65-D65</f>
        <v>-43210</v>
      </c>
      <c r="G65" s="66">
        <f>E65/D65*100</f>
        <v>82.208588957055213</v>
      </c>
    </row>
    <row r="66" spans="1:7" s="71" customFormat="1" ht="15.6">
      <c r="A66" s="191" t="s">
        <v>97</v>
      </c>
      <c r="B66" s="191"/>
      <c r="C66" s="70" t="s">
        <v>93</v>
      </c>
      <c r="D66" s="64">
        <f>D67</f>
        <v>242870</v>
      </c>
      <c r="E66" s="64">
        <f>E67</f>
        <v>199660</v>
      </c>
      <c r="F66" s="65"/>
      <c r="G66" s="66"/>
    </row>
    <row r="67" spans="1:7" ht="31.2">
      <c r="A67" s="59"/>
      <c r="B67" s="55" t="s">
        <v>100</v>
      </c>
      <c r="C67" s="61" t="s">
        <v>101</v>
      </c>
      <c r="D67" s="62">
        <v>242870</v>
      </c>
      <c r="E67" s="26">
        <v>199660</v>
      </c>
      <c r="F67" s="4">
        <f t="shared" ref="F67" si="6">E67-D67</f>
        <v>-43210</v>
      </c>
      <c r="G67" s="5">
        <f t="shared" ref="G67" si="7">E67/D67*100</f>
        <v>82.208588957055213</v>
      </c>
    </row>
  </sheetData>
  <mergeCells count="19">
    <mergeCell ref="A1:G1"/>
    <mergeCell ref="A2:A3"/>
    <mergeCell ref="B2:B3"/>
    <mergeCell ref="C2:C3"/>
    <mergeCell ref="D2:D3"/>
    <mergeCell ref="E2:E3"/>
    <mergeCell ref="F2:G2"/>
    <mergeCell ref="A5:C5"/>
    <mergeCell ref="A11:B11"/>
    <mergeCell ref="A13:B13"/>
    <mergeCell ref="A10:B10"/>
    <mergeCell ref="A7:B7"/>
    <mergeCell ref="A6:B6"/>
    <mergeCell ref="A60:B60"/>
    <mergeCell ref="A18:B18"/>
    <mergeCell ref="A66:B66"/>
    <mergeCell ref="A65:B65"/>
    <mergeCell ref="A17:B17"/>
    <mergeCell ref="A19:B19"/>
  </mergeCells>
  <pageMargins left="0.39370078740157483" right="0.39370078740157483" top="0.78740157480314965" bottom="0.39370078740157483" header="0" footer="0"/>
  <pageSetup paperSize="9" scale="7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9"/>
  <sheetViews>
    <sheetView view="pageBreakPreview" zoomScale="130" zoomScaleSheetLayoutView="130" workbookViewId="0">
      <selection activeCell="E4" sqref="E4"/>
    </sheetView>
  </sheetViews>
  <sheetFormatPr defaultRowHeight="14.4"/>
  <cols>
    <col min="1" max="1" width="8.6640625" customWidth="1"/>
    <col min="2" max="2" width="29.44140625" customWidth="1"/>
    <col min="3" max="3" width="14.44140625" customWidth="1"/>
    <col min="4" max="4" width="14.33203125" customWidth="1"/>
    <col min="5" max="5" width="8.6640625" customWidth="1"/>
    <col min="6" max="6" width="7.44140625" customWidth="1"/>
  </cols>
  <sheetData>
    <row r="1" spans="1:6" ht="36.75" customHeight="1" thickBot="1">
      <c r="A1" s="201" t="s">
        <v>147</v>
      </c>
      <c r="B1" s="201"/>
      <c r="C1" s="201"/>
      <c r="D1" s="201"/>
      <c r="E1" s="201"/>
      <c r="F1" s="201"/>
    </row>
    <row r="2" spans="1:6" ht="36.75" customHeight="1" thickBot="1">
      <c r="A2" s="197" t="s">
        <v>138</v>
      </c>
      <c r="B2" s="197" t="s">
        <v>139</v>
      </c>
      <c r="C2" s="108" t="s">
        <v>140</v>
      </c>
      <c r="D2" s="108" t="s">
        <v>140</v>
      </c>
      <c r="E2" s="199" t="s">
        <v>141</v>
      </c>
      <c r="F2" s="200"/>
    </row>
    <row r="3" spans="1:6" ht="31.8" thickBot="1">
      <c r="A3" s="198"/>
      <c r="B3" s="198"/>
      <c r="C3" s="96" t="s">
        <v>142</v>
      </c>
      <c r="D3" s="96" t="s">
        <v>143</v>
      </c>
      <c r="E3" s="97" t="s">
        <v>144</v>
      </c>
      <c r="F3" s="97" t="s">
        <v>145</v>
      </c>
    </row>
    <row r="4" spans="1:6" ht="47.4" thickBot="1">
      <c r="A4" s="98" t="s">
        <v>10</v>
      </c>
      <c r="B4" s="99" t="s">
        <v>148</v>
      </c>
      <c r="C4" s="100">
        <v>410.49</v>
      </c>
      <c r="D4" s="101">
        <v>319.08999999999997</v>
      </c>
      <c r="E4" s="100">
        <v>-91.4</v>
      </c>
      <c r="F4" s="100">
        <v>77.73</v>
      </c>
    </row>
    <row r="5" spans="1:6" ht="31.8" thickBot="1">
      <c r="A5" s="102" t="s">
        <v>12</v>
      </c>
      <c r="B5" s="103" t="s">
        <v>13</v>
      </c>
      <c r="C5" s="104">
        <v>410.49</v>
      </c>
      <c r="D5" s="105">
        <v>319.08999999999997</v>
      </c>
      <c r="E5" s="100">
        <v>-91.4</v>
      </c>
      <c r="F5" s="100">
        <v>77.73</v>
      </c>
    </row>
    <row r="6" spans="1:6" ht="47.4" thickBot="1">
      <c r="A6" s="98">
        <v>1000</v>
      </c>
      <c r="B6" s="99" t="s">
        <v>149</v>
      </c>
      <c r="C6" s="100">
        <v>705.56</v>
      </c>
      <c r="D6" s="101">
        <v>697.84</v>
      </c>
      <c r="E6" s="100">
        <v>-7.72</v>
      </c>
      <c r="F6" s="100">
        <v>98.91</v>
      </c>
    </row>
    <row r="7" spans="1:6" ht="31.8" thickBot="1">
      <c r="A7" s="102">
        <v>1003</v>
      </c>
      <c r="B7" s="103" t="s">
        <v>88</v>
      </c>
      <c r="C7" s="104">
        <v>693.18</v>
      </c>
      <c r="D7" s="105">
        <v>682.92</v>
      </c>
      <c r="E7" s="100">
        <v>-10.27</v>
      </c>
      <c r="F7" s="100">
        <v>98.52</v>
      </c>
    </row>
    <row r="8" spans="1:6" ht="31.8" thickBot="1">
      <c r="A8" s="102">
        <v>1006</v>
      </c>
      <c r="B8" s="103" t="s">
        <v>93</v>
      </c>
      <c r="C8" s="104">
        <v>12.38</v>
      </c>
      <c r="D8" s="105">
        <v>14.92</v>
      </c>
      <c r="E8" s="100">
        <v>2.5499999999999998</v>
      </c>
      <c r="F8" s="100">
        <v>120.57</v>
      </c>
    </row>
    <row r="9" spans="1:6" ht="16.2" thickBot="1">
      <c r="A9" s="106"/>
      <c r="B9" s="96" t="s">
        <v>146</v>
      </c>
      <c r="C9" s="107">
        <v>1116.04</v>
      </c>
      <c r="D9" s="107">
        <v>1016.93</v>
      </c>
      <c r="E9" s="97">
        <v>-99.12</v>
      </c>
      <c r="F9" s="97">
        <v>91.12</v>
      </c>
    </row>
  </sheetData>
  <mergeCells count="4">
    <mergeCell ref="A2:A3"/>
    <mergeCell ref="B2:B3"/>
    <mergeCell ref="E2:F2"/>
    <mergeCell ref="A1:F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77"/>
  <sheetViews>
    <sheetView zoomScale="90" zoomScaleNormal="90" workbookViewId="0">
      <selection activeCell="E23" sqref="E23"/>
    </sheetView>
  </sheetViews>
  <sheetFormatPr defaultRowHeight="14.4"/>
  <cols>
    <col min="1" max="1" width="5.5546875" style="111" customWidth="1"/>
    <col min="2" max="2" width="10.44140625" style="111" customWidth="1"/>
    <col min="3" max="3" width="40.33203125" style="111" customWidth="1"/>
    <col min="4" max="4" width="10.44140625" style="111" customWidth="1"/>
    <col min="5" max="5" width="11.21875" style="111" customWidth="1"/>
    <col min="6" max="6" width="11.44140625" style="111" customWidth="1"/>
    <col min="7" max="7" width="4.6640625" style="111" customWidth="1"/>
    <col min="8" max="9" width="8.88671875" style="109"/>
    <col min="10" max="16384" width="8.88671875" style="111"/>
  </cols>
  <sheetData>
    <row r="1" spans="1:7" ht="14.4" customHeight="1">
      <c r="A1" s="161"/>
      <c r="B1"/>
      <c r="C1"/>
      <c r="D1"/>
      <c r="E1"/>
      <c r="F1" s="204" t="s">
        <v>155</v>
      </c>
      <c r="G1" s="205"/>
    </row>
    <row r="2" spans="1:7" ht="34.799999999999997" customHeight="1">
      <c r="A2" s="203" t="s">
        <v>156</v>
      </c>
      <c r="B2" s="203"/>
      <c r="C2" s="203"/>
      <c r="D2" s="203"/>
      <c r="E2" s="203"/>
      <c r="F2" s="203"/>
      <c r="G2" s="203"/>
    </row>
    <row r="3" spans="1:7" ht="33.6" customHeight="1">
      <c r="A3" s="208" t="s">
        <v>1</v>
      </c>
      <c r="B3" s="208" t="s">
        <v>2</v>
      </c>
      <c r="C3" s="208" t="s">
        <v>3</v>
      </c>
      <c r="D3" s="208" t="s">
        <v>4</v>
      </c>
      <c r="E3" s="209" t="s">
        <v>5</v>
      </c>
      <c r="F3" s="208" t="s">
        <v>6</v>
      </c>
      <c r="G3" s="208"/>
    </row>
    <row r="4" spans="1:7" ht="14.4" customHeight="1">
      <c r="A4" s="208"/>
      <c r="B4" s="208"/>
      <c r="C4" s="208"/>
      <c r="D4" s="208"/>
      <c r="E4" s="209"/>
      <c r="F4" s="153" t="s">
        <v>7</v>
      </c>
      <c r="G4" s="153" t="s">
        <v>154</v>
      </c>
    </row>
    <row r="5" spans="1:7" ht="14.4" customHeight="1">
      <c r="A5" s="115">
        <v>1</v>
      </c>
      <c r="B5" s="115">
        <v>2</v>
      </c>
      <c r="C5" s="115">
        <v>3</v>
      </c>
      <c r="D5" s="115">
        <v>4</v>
      </c>
      <c r="E5" s="115">
        <v>5</v>
      </c>
      <c r="F5" s="115">
        <v>6</v>
      </c>
      <c r="G5" s="115">
        <v>7</v>
      </c>
    </row>
    <row r="6" spans="1:7" ht="14.4" customHeight="1">
      <c r="A6" s="207" t="s">
        <v>150</v>
      </c>
      <c r="B6" s="207"/>
      <c r="C6" s="207"/>
      <c r="D6" s="162">
        <v>1028918</v>
      </c>
      <c r="E6" s="162">
        <v>1016925.6</v>
      </c>
      <c r="F6" s="163">
        <v>-11992.4</v>
      </c>
      <c r="G6" s="164">
        <v>98.8</v>
      </c>
    </row>
    <row r="7" spans="1:7" ht="15" customHeight="1">
      <c r="A7" s="165">
        <v>400</v>
      </c>
      <c r="B7" s="207" t="s">
        <v>11</v>
      </c>
      <c r="C7" s="207"/>
      <c r="D7" s="162">
        <v>331026.59999999998</v>
      </c>
      <c r="E7" s="162">
        <v>319086.8</v>
      </c>
      <c r="F7" s="163">
        <v>-11939.8</v>
      </c>
      <c r="G7" s="164">
        <v>96.4</v>
      </c>
    </row>
    <row r="8" spans="1:7">
      <c r="A8" s="166">
        <v>401</v>
      </c>
      <c r="B8" s="202" t="s">
        <v>13</v>
      </c>
      <c r="C8" s="202"/>
      <c r="D8" s="167">
        <v>331026.59999999998</v>
      </c>
      <c r="E8" s="167">
        <v>319086.8</v>
      </c>
      <c r="F8" s="168">
        <v>-11939.8</v>
      </c>
      <c r="G8" s="169">
        <v>96.4</v>
      </c>
    </row>
    <row r="9" spans="1:7" ht="48">
      <c r="A9" s="154">
        <v>401</v>
      </c>
      <c r="B9" s="154">
        <v>2100000000</v>
      </c>
      <c r="C9" s="113" t="s">
        <v>151</v>
      </c>
      <c r="D9" s="170">
        <v>4431.8</v>
      </c>
      <c r="E9" s="170">
        <v>4425.8999999999996</v>
      </c>
      <c r="F9" s="171">
        <v>-5.9</v>
      </c>
      <c r="G9" s="171">
        <v>99.9</v>
      </c>
    </row>
    <row r="10" spans="1:7" ht="84.6" customHeight="1">
      <c r="A10" s="154"/>
      <c r="B10" s="154" t="s">
        <v>16</v>
      </c>
      <c r="C10" s="113" t="s">
        <v>17</v>
      </c>
      <c r="D10" s="170">
        <v>2700</v>
      </c>
      <c r="E10" s="170">
        <v>2694.1</v>
      </c>
      <c r="F10" s="171">
        <v>-5.9</v>
      </c>
      <c r="G10" s="171">
        <v>99.8</v>
      </c>
    </row>
    <row r="11" spans="1:7" ht="36">
      <c r="A11" s="154">
        <v>401</v>
      </c>
      <c r="B11" s="154">
        <v>2800000000</v>
      </c>
      <c r="C11" s="113" t="s">
        <v>152</v>
      </c>
      <c r="D11" s="170">
        <v>586.5</v>
      </c>
      <c r="E11" s="170">
        <v>519</v>
      </c>
      <c r="F11" s="171">
        <v>-67.5</v>
      </c>
      <c r="G11" s="171">
        <v>88.5</v>
      </c>
    </row>
    <row r="12" spans="1:7" ht="72">
      <c r="A12" s="154"/>
      <c r="B12" s="154">
        <v>2800150860</v>
      </c>
      <c r="C12" s="113" t="s">
        <v>19</v>
      </c>
      <c r="D12" s="170">
        <v>586.5</v>
      </c>
      <c r="E12" s="170">
        <v>519</v>
      </c>
      <c r="F12" s="171">
        <v>-67.5</v>
      </c>
      <c r="G12" s="171">
        <v>88.5</v>
      </c>
    </row>
    <row r="13" spans="1:7" ht="36">
      <c r="A13" s="154">
        <v>401</v>
      </c>
      <c r="B13" s="154">
        <v>2900000000</v>
      </c>
      <c r="C13" s="113" t="s">
        <v>153</v>
      </c>
      <c r="D13" s="170">
        <v>278002.8</v>
      </c>
      <c r="E13" s="170">
        <v>266596.5</v>
      </c>
      <c r="F13" s="172">
        <v>-11406.3</v>
      </c>
      <c r="G13" s="171">
        <v>95.9</v>
      </c>
    </row>
    <row r="14" spans="1:7" ht="36">
      <c r="A14" s="154">
        <v>401</v>
      </c>
      <c r="B14" s="154">
        <v>2910000000</v>
      </c>
      <c r="C14" s="113" t="s">
        <v>21</v>
      </c>
      <c r="D14" s="170">
        <v>278002.8</v>
      </c>
      <c r="E14" s="170">
        <v>266596.5</v>
      </c>
      <c r="F14" s="172">
        <v>-11406.3</v>
      </c>
      <c r="G14" s="171">
        <v>95.9</v>
      </c>
    </row>
    <row r="15" spans="1:7" ht="36">
      <c r="A15" s="154"/>
      <c r="B15" s="154">
        <v>9000000000</v>
      </c>
      <c r="C15" s="113" t="s">
        <v>77</v>
      </c>
      <c r="D15" s="170">
        <v>47878.400000000001</v>
      </c>
      <c r="E15" s="170">
        <v>47420.1</v>
      </c>
      <c r="F15" s="171">
        <v>-458.3</v>
      </c>
      <c r="G15" s="171">
        <v>99</v>
      </c>
    </row>
    <row r="16" spans="1:7" ht="24">
      <c r="A16" s="154"/>
      <c r="B16" s="154">
        <v>9900000000</v>
      </c>
      <c r="C16" s="113" t="s">
        <v>83</v>
      </c>
      <c r="D16" s="170">
        <v>127.2</v>
      </c>
      <c r="E16" s="170">
        <v>125.3</v>
      </c>
      <c r="F16" s="171">
        <v>-1.9</v>
      </c>
      <c r="G16" s="171">
        <v>98.5</v>
      </c>
    </row>
    <row r="17" spans="1:7">
      <c r="A17" s="165">
        <v>1000</v>
      </c>
      <c r="B17" s="165"/>
      <c r="C17" s="155" t="s">
        <v>87</v>
      </c>
      <c r="D17" s="162">
        <v>697891.4</v>
      </c>
      <c r="E17" s="162">
        <v>697838.8</v>
      </c>
      <c r="F17" s="164">
        <v>-52.6</v>
      </c>
      <c r="G17" s="164">
        <v>100</v>
      </c>
    </row>
    <row r="18" spans="1:7">
      <c r="A18" s="166">
        <v>1003</v>
      </c>
      <c r="B18" s="166"/>
      <c r="C18" s="173" t="s">
        <v>88</v>
      </c>
      <c r="D18" s="167">
        <v>682919.7</v>
      </c>
      <c r="E18" s="167">
        <v>682915</v>
      </c>
      <c r="F18" s="169">
        <v>-4.7</v>
      </c>
      <c r="G18" s="169">
        <v>100</v>
      </c>
    </row>
    <row r="19" spans="1:7" ht="36">
      <c r="A19" s="154">
        <v>1003</v>
      </c>
      <c r="B19" s="154">
        <v>2900000000</v>
      </c>
      <c r="C19" s="113" t="s">
        <v>153</v>
      </c>
      <c r="D19" s="170">
        <v>682919.7</v>
      </c>
      <c r="E19" s="170">
        <v>682915</v>
      </c>
      <c r="F19" s="171">
        <v>-4.7</v>
      </c>
      <c r="G19" s="171">
        <v>100</v>
      </c>
    </row>
    <row r="20" spans="1:7">
      <c r="A20" s="166">
        <v>1006</v>
      </c>
      <c r="B20" s="166">
        <v>1006</v>
      </c>
      <c r="C20" s="174" t="s">
        <v>93</v>
      </c>
      <c r="D20" s="167">
        <v>14971.7</v>
      </c>
      <c r="E20" s="167">
        <v>14923.7</v>
      </c>
      <c r="F20" s="169">
        <v>-48</v>
      </c>
      <c r="G20" s="169">
        <v>99.7</v>
      </c>
    </row>
    <row r="21" spans="1:7" ht="36">
      <c r="A21" s="154">
        <v>1006</v>
      </c>
      <c r="B21" s="154">
        <v>2800000000</v>
      </c>
      <c r="C21" s="113" t="s">
        <v>152</v>
      </c>
      <c r="D21" s="170">
        <v>14728.8</v>
      </c>
      <c r="E21" s="170">
        <v>14724.1</v>
      </c>
      <c r="F21" s="171">
        <v>-4.7</v>
      </c>
      <c r="G21" s="171">
        <v>100</v>
      </c>
    </row>
    <row r="22" spans="1:7" ht="36">
      <c r="A22" s="154">
        <v>1006</v>
      </c>
      <c r="B22" s="154">
        <v>2900000000</v>
      </c>
      <c r="C22" s="113" t="s">
        <v>153</v>
      </c>
      <c r="D22" s="170">
        <v>242.9</v>
      </c>
      <c r="E22" s="170">
        <v>199.7</v>
      </c>
      <c r="F22" s="171">
        <v>-43.2</v>
      </c>
      <c r="G22" s="171">
        <v>82.2</v>
      </c>
    </row>
    <row r="23" spans="1:7" ht="24">
      <c r="A23" s="154">
        <v>1006</v>
      </c>
      <c r="B23" s="154">
        <v>2920000000</v>
      </c>
      <c r="C23" s="113" t="s">
        <v>99</v>
      </c>
      <c r="D23" s="170">
        <v>242.9</v>
      </c>
      <c r="E23" s="170">
        <v>199.7</v>
      </c>
      <c r="F23" s="171">
        <v>-43.2</v>
      </c>
      <c r="G23" s="171">
        <v>82.2</v>
      </c>
    </row>
    <row r="24" spans="1:7" ht="24">
      <c r="A24" s="175"/>
      <c r="B24" s="154" t="s">
        <v>100</v>
      </c>
      <c r="C24" s="113" t="s">
        <v>101</v>
      </c>
      <c r="D24" s="170">
        <v>242.9</v>
      </c>
      <c r="E24" s="170">
        <v>199.7</v>
      </c>
      <c r="F24" s="171">
        <v>-43.2</v>
      </c>
      <c r="G24" s="171">
        <v>82.2</v>
      </c>
    </row>
    <row r="25" spans="1:7" ht="66">
      <c r="A25" s="145"/>
      <c r="B25" s="147" t="s">
        <v>40</v>
      </c>
      <c r="C25" s="137" t="s">
        <v>41</v>
      </c>
      <c r="D25" s="142">
        <v>10.9</v>
      </c>
      <c r="E25" s="136">
        <v>10.9</v>
      </c>
      <c r="F25" s="151">
        <f t="shared" ref="F25:F67" si="0">E25-D25</f>
        <v>0</v>
      </c>
      <c r="G25" s="151">
        <f t="shared" ref="G25:G67" si="1">E25*100/D25</f>
        <v>100</v>
      </c>
    </row>
    <row r="26" spans="1:7" ht="39.6">
      <c r="A26" s="145"/>
      <c r="B26" s="147">
        <v>2910110890</v>
      </c>
      <c r="C26" s="137" t="s">
        <v>42</v>
      </c>
      <c r="D26" s="142">
        <v>4123.8</v>
      </c>
      <c r="E26" s="136">
        <v>4123.8</v>
      </c>
      <c r="F26" s="151">
        <f t="shared" si="0"/>
        <v>0</v>
      </c>
      <c r="G26" s="151">
        <f t="shared" si="1"/>
        <v>100</v>
      </c>
    </row>
    <row r="27" spans="1:7" ht="66">
      <c r="A27" s="145"/>
      <c r="B27" s="147">
        <v>2910110900</v>
      </c>
      <c r="C27" s="137" t="s">
        <v>43</v>
      </c>
      <c r="D27" s="142">
        <v>164.6</v>
      </c>
      <c r="E27" s="136">
        <v>155.19999999999999</v>
      </c>
      <c r="F27" s="151">
        <f t="shared" si="0"/>
        <v>-9.4000000000000057</v>
      </c>
      <c r="G27" s="151">
        <f t="shared" si="1"/>
        <v>94.289185905224784</v>
      </c>
    </row>
    <row r="28" spans="1:7" ht="79.2">
      <c r="A28" s="145"/>
      <c r="B28" s="147" t="s">
        <v>44</v>
      </c>
      <c r="C28" s="137" t="s">
        <v>45</v>
      </c>
      <c r="D28" s="142">
        <v>4</v>
      </c>
      <c r="E28" s="136">
        <v>4</v>
      </c>
      <c r="F28" s="151">
        <f t="shared" si="0"/>
        <v>0</v>
      </c>
      <c r="G28" s="151">
        <f t="shared" si="1"/>
        <v>100</v>
      </c>
    </row>
    <row r="29" spans="1:7" ht="39.6">
      <c r="A29" s="145"/>
      <c r="B29" s="147">
        <v>2910110910</v>
      </c>
      <c r="C29" s="137" t="s">
        <v>46</v>
      </c>
      <c r="D29" s="142">
        <v>46.3</v>
      </c>
      <c r="E29" s="136">
        <v>19</v>
      </c>
      <c r="F29" s="151">
        <f t="shared" si="0"/>
        <v>-27.299999999999997</v>
      </c>
      <c r="G29" s="151">
        <f t="shared" si="1"/>
        <v>41.036717062634992</v>
      </c>
    </row>
    <row r="30" spans="1:7" ht="52.8">
      <c r="A30" s="145"/>
      <c r="B30" s="147" t="s">
        <v>47</v>
      </c>
      <c r="C30" s="137" t="s">
        <v>48</v>
      </c>
      <c r="D30" s="142">
        <v>0.2</v>
      </c>
      <c r="E30" s="136">
        <v>0.2</v>
      </c>
      <c r="F30" s="151">
        <f t="shared" si="0"/>
        <v>0</v>
      </c>
      <c r="G30" s="151">
        <f t="shared" si="1"/>
        <v>100</v>
      </c>
    </row>
    <row r="31" spans="1:7" ht="52.8">
      <c r="A31" s="145"/>
      <c r="B31" s="147">
        <v>2910110920</v>
      </c>
      <c r="C31" s="137" t="s">
        <v>49</v>
      </c>
      <c r="D31" s="142">
        <v>241.2</v>
      </c>
      <c r="E31" s="136">
        <v>234.9</v>
      </c>
      <c r="F31" s="151">
        <f t="shared" si="0"/>
        <v>-6.2999999999999829</v>
      </c>
      <c r="G31" s="151">
        <f t="shared" si="1"/>
        <v>97.388059701492537</v>
      </c>
    </row>
    <row r="32" spans="1:7" ht="80.400000000000006" customHeight="1">
      <c r="A32" s="145"/>
      <c r="B32" s="147">
        <v>2910110930</v>
      </c>
      <c r="C32" s="137" t="s">
        <v>50</v>
      </c>
      <c r="D32" s="142">
        <v>1.5</v>
      </c>
      <c r="E32" s="136">
        <v>0.9</v>
      </c>
      <c r="F32" s="151">
        <f t="shared" si="0"/>
        <v>-0.6</v>
      </c>
      <c r="G32" s="151">
        <f t="shared" si="1"/>
        <v>60</v>
      </c>
    </row>
    <row r="33" spans="1:7" ht="26.4">
      <c r="A33" s="145"/>
      <c r="B33" s="147">
        <v>2910120530</v>
      </c>
      <c r="C33" s="137" t="s">
        <v>51</v>
      </c>
      <c r="D33" s="142">
        <v>702.6</v>
      </c>
      <c r="E33" s="136">
        <v>611.70000000000005</v>
      </c>
      <c r="F33" s="151">
        <f t="shared" si="0"/>
        <v>-90.899999999999977</v>
      </c>
      <c r="G33" s="151">
        <f t="shared" si="1"/>
        <v>87.062339880444071</v>
      </c>
    </row>
    <row r="34" spans="1:7" ht="26.4">
      <c r="A34" s="145"/>
      <c r="B34" s="147">
        <v>2910120540</v>
      </c>
      <c r="C34" s="137" t="s">
        <v>52</v>
      </c>
      <c r="D34" s="142">
        <v>272.39999999999998</v>
      </c>
      <c r="E34" s="136">
        <v>252.6</v>
      </c>
      <c r="F34" s="151">
        <f t="shared" si="0"/>
        <v>-19.799999999999983</v>
      </c>
      <c r="G34" s="151">
        <f t="shared" si="1"/>
        <v>92.731277533039659</v>
      </c>
    </row>
    <row r="35" spans="1:7" ht="92.4">
      <c r="A35" s="145"/>
      <c r="B35" s="147">
        <v>2910120550</v>
      </c>
      <c r="C35" s="137" t="s">
        <v>53</v>
      </c>
      <c r="D35" s="142">
        <v>592.20000000000005</v>
      </c>
      <c r="E35" s="136">
        <v>260.89999999999998</v>
      </c>
      <c r="F35" s="151">
        <f t="shared" si="0"/>
        <v>-331.30000000000007</v>
      </c>
      <c r="G35" s="151">
        <f t="shared" si="1"/>
        <v>44.056062141168518</v>
      </c>
    </row>
    <row r="36" spans="1:7" ht="52.8">
      <c r="A36" s="145"/>
      <c r="B36" s="147">
        <v>2910120560</v>
      </c>
      <c r="C36" s="137" t="s">
        <v>54</v>
      </c>
      <c r="D36" s="142">
        <v>910.3</v>
      </c>
      <c r="E36" s="136">
        <v>518.5</v>
      </c>
      <c r="F36" s="151">
        <f t="shared" si="0"/>
        <v>-391.79999999999995</v>
      </c>
      <c r="G36" s="151">
        <f t="shared" si="1"/>
        <v>56.959244205207078</v>
      </c>
    </row>
    <row r="37" spans="1:7" ht="52.8">
      <c r="A37" s="145"/>
      <c r="B37" s="147">
        <v>2910120730</v>
      </c>
      <c r="C37" s="137" t="s">
        <v>55</v>
      </c>
      <c r="D37" s="142">
        <v>8757</v>
      </c>
      <c r="E37" s="136">
        <v>5801.5</v>
      </c>
      <c r="F37" s="151">
        <f t="shared" si="0"/>
        <v>-2955.5</v>
      </c>
      <c r="G37" s="151">
        <f t="shared" si="1"/>
        <v>66.249857257051502</v>
      </c>
    </row>
    <row r="38" spans="1:7" ht="66">
      <c r="A38" s="145"/>
      <c r="B38" s="147" t="s">
        <v>56</v>
      </c>
      <c r="C38" s="137" t="s">
        <v>57</v>
      </c>
      <c r="D38" s="142">
        <v>26.5</v>
      </c>
      <c r="E38" s="136">
        <v>26.5</v>
      </c>
      <c r="F38" s="151">
        <f t="shared" si="0"/>
        <v>0</v>
      </c>
      <c r="G38" s="151">
        <f t="shared" si="1"/>
        <v>100</v>
      </c>
    </row>
    <row r="39" spans="1:7" ht="39.6">
      <c r="A39" s="145"/>
      <c r="B39" s="147">
        <v>2910120950</v>
      </c>
      <c r="C39" s="137" t="s">
        <v>58</v>
      </c>
      <c r="D39" s="142">
        <v>215.5</v>
      </c>
      <c r="E39" s="136">
        <v>25.7</v>
      </c>
      <c r="F39" s="151">
        <f t="shared" si="0"/>
        <v>-189.8</v>
      </c>
      <c r="G39" s="151">
        <f t="shared" si="1"/>
        <v>11.925754060324826</v>
      </c>
    </row>
    <row r="40" spans="1:7" ht="26.4">
      <c r="A40" s="145"/>
      <c r="B40" s="147">
        <v>2910120960</v>
      </c>
      <c r="C40" s="137" t="s">
        <v>59</v>
      </c>
      <c r="D40" s="142">
        <v>166.9</v>
      </c>
      <c r="E40" s="136">
        <v>20.399999999999999</v>
      </c>
      <c r="F40" s="151">
        <f t="shared" si="0"/>
        <v>-146.5</v>
      </c>
      <c r="G40" s="151">
        <f t="shared" si="1"/>
        <v>12.222887956860394</v>
      </c>
    </row>
    <row r="41" spans="1:7" ht="12.6" customHeight="1">
      <c r="A41" s="145"/>
      <c r="B41" s="147">
        <v>2910120970</v>
      </c>
      <c r="C41" s="137" t="s">
        <v>60</v>
      </c>
      <c r="D41" s="142">
        <v>334.4</v>
      </c>
      <c r="E41" s="136">
        <v>254.3</v>
      </c>
      <c r="F41" s="151">
        <f t="shared" si="0"/>
        <v>-80.099999999999966</v>
      </c>
      <c r="G41" s="151">
        <f t="shared" si="1"/>
        <v>76.046650717703358</v>
      </c>
    </row>
    <row r="42" spans="1:7" ht="39.6">
      <c r="A42" s="145"/>
      <c r="B42" s="147">
        <v>2910180140</v>
      </c>
      <c r="C42" s="137" t="s">
        <v>61</v>
      </c>
      <c r="D42" s="142">
        <v>2949.7</v>
      </c>
      <c r="E42" s="136">
        <v>2902.4</v>
      </c>
      <c r="F42" s="151">
        <f t="shared" si="0"/>
        <v>-47.299999999999727</v>
      </c>
      <c r="G42" s="151">
        <f t="shared" si="1"/>
        <v>98.396447096314887</v>
      </c>
    </row>
    <row r="43" spans="1:7" ht="52.8">
      <c r="A43" s="145"/>
      <c r="B43" s="147" t="s">
        <v>62</v>
      </c>
      <c r="C43" s="137" t="s">
        <v>63</v>
      </c>
      <c r="D43" s="142">
        <v>2.2999999999999998</v>
      </c>
      <c r="E43" s="136">
        <v>2.2999999999999998</v>
      </c>
      <c r="F43" s="151">
        <f t="shared" si="0"/>
        <v>0</v>
      </c>
      <c r="G43" s="151">
        <f t="shared" si="1"/>
        <v>100</v>
      </c>
    </row>
    <row r="44" spans="1:7" ht="52.8">
      <c r="A44" s="145"/>
      <c r="B44" s="147" t="s">
        <v>64</v>
      </c>
      <c r="C44" s="137" t="s">
        <v>65</v>
      </c>
      <c r="D44" s="142">
        <v>0.5</v>
      </c>
      <c r="E44" s="136">
        <v>0.5</v>
      </c>
      <c r="F44" s="151">
        <f t="shared" si="0"/>
        <v>0</v>
      </c>
      <c r="G44" s="151">
        <f t="shared" si="1"/>
        <v>100</v>
      </c>
    </row>
    <row r="45" spans="1:7" ht="26.4">
      <c r="A45" s="145"/>
      <c r="B45" s="147">
        <v>2910180700</v>
      </c>
      <c r="C45" s="137" t="s">
        <v>66</v>
      </c>
      <c r="D45" s="142">
        <v>385.1</v>
      </c>
      <c r="E45" s="136">
        <v>385.1</v>
      </c>
      <c r="F45" s="151">
        <f t="shared" si="0"/>
        <v>0</v>
      </c>
      <c r="G45" s="151">
        <f t="shared" si="1"/>
        <v>100</v>
      </c>
    </row>
    <row r="46" spans="1:7" ht="39.6">
      <c r="A46" s="145"/>
      <c r="B46" s="147" t="s">
        <v>67</v>
      </c>
      <c r="C46" s="137" t="s">
        <v>68</v>
      </c>
      <c r="D46" s="142">
        <v>23.4</v>
      </c>
      <c r="E46" s="136">
        <v>23.4</v>
      </c>
      <c r="F46" s="151">
        <f t="shared" si="0"/>
        <v>0</v>
      </c>
      <c r="G46" s="151">
        <f t="shared" si="1"/>
        <v>100</v>
      </c>
    </row>
    <row r="47" spans="1:7" ht="13.8" customHeight="1">
      <c r="A47" s="145"/>
      <c r="B47" s="147">
        <v>2910180720</v>
      </c>
      <c r="C47" s="137" t="s">
        <v>69</v>
      </c>
      <c r="D47" s="142">
        <v>18223.599999999999</v>
      </c>
      <c r="E47" s="136">
        <v>18223.599999999999</v>
      </c>
      <c r="F47" s="151">
        <f t="shared" si="0"/>
        <v>0</v>
      </c>
      <c r="G47" s="151">
        <f t="shared" si="1"/>
        <v>100</v>
      </c>
    </row>
    <row r="48" spans="1:7" ht="39.6">
      <c r="A48" s="145"/>
      <c r="B48" s="147" t="s">
        <v>70</v>
      </c>
      <c r="C48" s="137" t="s">
        <v>71</v>
      </c>
      <c r="D48" s="142">
        <v>1.2</v>
      </c>
      <c r="E48" s="136">
        <v>1.2</v>
      </c>
      <c r="F48" s="151">
        <f t="shared" si="0"/>
        <v>0</v>
      </c>
      <c r="G48" s="151">
        <f t="shared" si="1"/>
        <v>100</v>
      </c>
    </row>
    <row r="49" spans="1:7" ht="39.6">
      <c r="A49" s="145"/>
      <c r="B49" s="147">
        <v>2910180730</v>
      </c>
      <c r="C49" s="137" t="s">
        <v>72</v>
      </c>
      <c r="D49" s="142">
        <v>969.7</v>
      </c>
      <c r="E49" s="136">
        <v>969.7</v>
      </c>
      <c r="F49" s="151">
        <f t="shared" si="0"/>
        <v>0</v>
      </c>
      <c r="G49" s="151">
        <f t="shared" si="1"/>
        <v>100</v>
      </c>
    </row>
    <row r="50" spans="1:7" ht="52.8">
      <c r="A50" s="145"/>
      <c r="B50" s="147" t="s">
        <v>73</v>
      </c>
      <c r="C50" s="137" t="s">
        <v>74</v>
      </c>
      <c r="D50" s="142">
        <v>58.7</v>
      </c>
      <c r="E50" s="136">
        <v>58.7</v>
      </c>
      <c r="F50" s="151">
        <f t="shared" si="0"/>
        <v>0</v>
      </c>
      <c r="G50" s="151">
        <f t="shared" si="1"/>
        <v>100</v>
      </c>
    </row>
    <row r="51" spans="1:7" ht="52.8">
      <c r="A51" s="145"/>
      <c r="B51" s="147">
        <v>2910180850</v>
      </c>
      <c r="C51" s="137" t="s">
        <v>75</v>
      </c>
      <c r="D51" s="142">
        <v>18421.5</v>
      </c>
      <c r="E51" s="136">
        <v>18421.5</v>
      </c>
      <c r="F51" s="151">
        <f t="shared" si="0"/>
        <v>0</v>
      </c>
      <c r="G51" s="151">
        <f t="shared" si="1"/>
        <v>100</v>
      </c>
    </row>
    <row r="52" spans="1:7">
      <c r="A52" s="145"/>
      <c r="B52" s="147">
        <v>2910180870</v>
      </c>
      <c r="C52" s="137" t="s">
        <v>76</v>
      </c>
      <c r="D52" s="142">
        <v>1133</v>
      </c>
      <c r="E52" s="136">
        <v>1133</v>
      </c>
      <c r="F52" s="151">
        <f t="shared" si="0"/>
        <v>0</v>
      </c>
      <c r="G52" s="151">
        <f t="shared" si="1"/>
        <v>100</v>
      </c>
    </row>
    <row r="53" spans="1:7" ht="39.6">
      <c r="A53" s="145"/>
      <c r="B53" s="145">
        <v>9000000000</v>
      </c>
      <c r="C53" s="139" t="s">
        <v>77</v>
      </c>
      <c r="D53" s="142">
        <v>47878.400000000001</v>
      </c>
      <c r="E53" s="136">
        <v>47420.1</v>
      </c>
      <c r="F53" s="151">
        <f t="shared" si="0"/>
        <v>-458.30000000000291</v>
      </c>
      <c r="G53" s="151">
        <f t="shared" si="1"/>
        <v>99.04278338457425</v>
      </c>
    </row>
    <row r="54" spans="1:7" ht="26.4">
      <c r="A54" s="145"/>
      <c r="B54" s="147">
        <v>9000000010</v>
      </c>
      <c r="C54" s="137" t="s">
        <v>78</v>
      </c>
      <c r="D54" s="142">
        <v>44309.3</v>
      </c>
      <c r="E54" s="136">
        <v>44037</v>
      </c>
      <c r="F54" s="151">
        <f t="shared" si="0"/>
        <v>-272.30000000000291</v>
      </c>
      <c r="G54" s="151">
        <f t="shared" si="1"/>
        <v>99.38545632632426</v>
      </c>
    </row>
    <row r="55" spans="1:7" ht="39.6">
      <c r="A55" s="145"/>
      <c r="B55" s="147" t="s">
        <v>79</v>
      </c>
      <c r="C55" s="137" t="s">
        <v>80</v>
      </c>
      <c r="D55" s="142">
        <v>74.3</v>
      </c>
      <c r="E55" s="136">
        <v>74.3</v>
      </c>
      <c r="F55" s="151">
        <f t="shared" si="0"/>
        <v>0</v>
      </c>
      <c r="G55" s="151">
        <f t="shared" si="1"/>
        <v>100</v>
      </c>
    </row>
    <row r="56" spans="1:7" ht="26.4">
      <c r="A56" s="145"/>
      <c r="B56" s="147" t="s">
        <v>81</v>
      </c>
      <c r="C56" s="137" t="s">
        <v>82</v>
      </c>
      <c r="D56" s="142">
        <v>3494.8</v>
      </c>
      <c r="E56" s="136">
        <v>3308.8</v>
      </c>
      <c r="F56" s="151">
        <f t="shared" si="0"/>
        <v>-186</v>
      </c>
      <c r="G56" s="151">
        <f t="shared" si="1"/>
        <v>94.677807027583839</v>
      </c>
    </row>
    <row r="57" spans="1:7" ht="25.2" customHeight="1">
      <c r="A57" s="145"/>
      <c r="B57" s="145">
        <v>9900000000</v>
      </c>
      <c r="C57" s="139" t="s">
        <v>83</v>
      </c>
      <c r="D57" s="142">
        <v>127.2</v>
      </c>
      <c r="E57" s="136">
        <v>125.3</v>
      </c>
      <c r="F57" s="151">
        <f t="shared" si="0"/>
        <v>-1.9000000000000057</v>
      </c>
      <c r="G57" s="151">
        <f t="shared" si="1"/>
        <v>98.506289308176093</v>
      </c>
    </row>
    <row r="58" spans="1:7" ht="39.6">
      <c r="A58" s="145"/>
      <c r="B58" s="147">
        <v>9900080140</v>
      </c>
      <c r="C58" s="137" t="s">
        <v>61</v>
      </c>
      <c r="D58" s="142">
        <v>48.6</v>
      </c>
      <c r="E58" s="136">
        <v>46.8</v>
      </c>
      <c r="F58" s="151">
        <f t="shared" si="0"/>
        <v>-1.8000000000000043</v>
      </c>
      <c r="G58" s="151">
        <f t="shared" si="1"/>
        <v>96.296296296296291</v>
      </c>
    </row>
    <row r="59" spans="1:7" ht="52.8">
      <c r="A59" s="145"/>
      <c r="B59" s="147" t="s">
        <v>84</v>
      </c>
      <c r="C59" s="137" t="s">
        <v>65</v>
      </c>
      <c r="D59" s="142">
        <v>31.4</v>
      </c>
      <c r="E59" s="136">
        <v>31.4</v>
      </c>
      <c r="F59" s="151">
        <f t="shared" si="0"/>
        <v>0</v>
      </c>
      <c r="G59" s="151">
        <f t="shared" si="1"/>
        <v>100</v>
      </c>
    </row>
    <row r="60" spans="1:7" ht="39.6">
      <c r="A60" s="145"/>
      <c r="B60" s="147" t="s">
        <v>85</v>
      </c>
      <c r="C60" s="137" t="s">
        <v>86</v>
      </c>
      <c r="D60" s="142">
        <v>47.1</v>
      </c>
      <c r="E60" s="136">
        <v>47.1</v>
      </c>
      <c r="F60" s="151">
        <f t="shared" si="0"/>
        <v>0</v>
      </c>
      <c r="G60" s="151">
        <f t="shared" si="1"/>
        <v>100</v>
      </c>
    </row>
    <row r="61" spans="1:7">
      <c r="A61" s="145">
        <v>1000</v>
      </c>
      <c r="B61" s="145"/>
      <c r="C61" s="152" t="s">
        <v>87</v>
      </c>
      <c r="D61" s="142">
        <v>697891.4</v>
      </c>
      <c r="E61" s="136">
        <v>697838.8</v>
      </c>
      <c r="F61" s="151">
        <f t="shared" si="0"/>
        <v>-52.599999999976717</v>
      </c>
      <c r="G61" s="151">
        <f t="shared" si="1"/>
        <v>99.99246301072057</v>
      </c>
    </row>
    <row r="62" spans="1:7">
      <c r="A62" s="145">
        <v>1003</v>
      </c>
      <c r="B62" s="145"/>
      <c r="C62" s="152" t="s">
        <v>88</v>
      </c>
      <c r="D62" s="142">
        <v>682919.7</v>
      </c>
      <c r="E62" s="136">
        <v>682915</v>
      </c>
      <c r="F62" s="151">
        <f t="shared" si="0"/>
        <v>-4.6999999999534339</v>
      </c>
      <c r="G62" s="151">
        <f t="shared" si="1"/>
        <v>99.999311778529758</v>
      </c>
    </row>
    <row r="63" spans="1:7" ht="52.8" customHeight="1">
      <c r="A63" s="145">
        <v>1003</v>
      </c>
      <c r="B63" s="145">
        <v>2900000000</v>
      </c>
      <c r="C63" s="146" t="s">
        <v>20</v>
      </c>
      <c r="D63" s="142">
        <v>682919.7</v>
      </c>
      <c r="E63" s="136">
        <v>682915</v>
      </c>
      <c r="F63" s="151">
        <f t="shared" si="0"/>
        <v>-4.6999999999534339</v>
      </c>
      <c r="G63" s="151">
        <f t="shared" si="1"/>
        <v>99.999311778529758</v>
      </c>
    </row>
    <row r="64" spans="1:7">
      <c r="A64" s="149"/>
      <c r="B64" s="147">
        <v>2910252910</v>
      </c>
      <c r="C64" s="137" t="s">
        <v>89</v>
      </c>
      <c r="D64" s="142">
        <v>592440.69999999995</v>
      </c>
      <c r="E64" s="136">
        <v>592436.1</v>
      </c>
      <c r="F64" s="151">
        <f t="shared" si="0"/>
        <v>-4.5999999999767169</v>
      </c>
      <c r="G64" s="151">
        <f t="shared" si="1"/>
        <v>99.999223550981569</v>
      </c>
    </row>
    <row r="65" spans="1:7" ht="54" customHeight="1">
      <c r="A65" s="149"/>
      <c r="B65" s="147">
        <v>2910252920</v>
      </c>
      <c r="C65" s="137" t="s">
        <v>90</v>
      </c>
      <c r="D65" s="142">
        <v>8599.2999999999993</v>
      </c>
      <c r="E65" s="136">
        <v>8599.2999999999993</v>
      </c>
      <c r="F65" s="151">
        <f t="shared" si="0"/>
        <v>0</v>
      </c>
      <c r="G65" s="151">
        <f t="shared" si="1"/>
        <v>100</v>
      </c>
    </row>
    <row r="66" spans="1:7" ht="12.6" customHeight="1">
      <c r="A66" s="149"/>
      <c r="B66" s="147">
        <v>2910252930</v>
      </c>
      <c r="C66" s="137" t="s">
        <v>91</v>
      </c>
      <c r="D66" s="142">
        <v>262.39999999999998</v>
      </c>
      <c r="E66" s="136">
        <v>262.39999999999998</v>
      </c>
      <c r="F66" s="151">
        <f t="shared" si="0"/>
        <v>0</v>
      </c>
      <c r="G66" s="151">
        <f t="shared" si="1"/>
        <v>100</v>
      </c>
    </row>
    <row r="67" spans="1:7" ht="41.4" customHeight="1">
      <c r="A67" s="149"/>
      <c r="B67" s="147">
        <v>2910252940</v>
      </c>
      <c r="C67" s="137" t="s">
        <v>92</v>
      </c>
      <c r="D67" s="142">
        <v>81617.2</v>
      </c>
      <c r="E67" s="136">
        <v>81617.2</v>
      </c>
      <c r="F67" s="151">
        <f t="shared" si="0"/>
        <v>0</v>
      </c>
      <c r="G67" s="151">
        <f t="shared" si="1"/>
        <v>100</v>
      </c>
    </row>
    <row r="68" spans="1:7" ht="26.4">
      <c r="A68" s="145">
        <v>1006</v>
      </c>
      <c r="B68" s="145">
        <v>1006</v>
      </c>
      <c r="C68" s="140" t="s">
        <v>93</v>
      </c>
      <c r="D68" s="142">
        <v>14971.7</v>
      </c>
      <c r="E68" s="136">
        <v>14923.7</v>
      </c>
      <c r="F68" s="151">
        <f t="shared" ref="F68:F75" si="2">E68-D68</f>
        <v>-48</v>
      </c>
      <c r="G68" s="151">
        <f t="shared" ref="G68:G75" si="3">E68*100/D68</f>
        <v>99.679395125470052</v>
      </c>
    </row>
    <row r="69" spans="1:7" ht="68.400000000000006" customHeight="1">
      <c r="A69" s="145">
        <v>1006</v>
      </c>
      <c r="B69" s="145">
        <v>2800000000</v>
      </c>
      <c r="C69" s="146" t="s">
        <v>18</v>
      </c>
      <c r="D69" s="142">
        <v>14728.8</v>
      </c>
      <c r="E69" s="136">
        <v>14724.1</v>
      </c>
      <c r="F69" s="151">
        <f t="shared" si="2"/>
        <v>-4.6999999999989086</v>
      </c>
      <c r="G69" s="151">
        <f t="shared" si="3"/>
        <v>99.96808972896639</v>
      </c>
    </row>
    <row r="70" spans="1:7" ht="40.200000000000003" customHeight="1">
      <c r="A70" s="149"/>
      <c r="B70" s="147">
        <v>2800110950</v>
      </c>
      <c r="C70" s="137" t="s">
        <v>94</v>
      </c>
      <c r="D70" s="142">
        <v>1700.8</v>
      </c>
      <c r="E70" s="136">
        <v>1698.9</v>
      </c>
      <c r="F70" s="151">
        <f t="shared" si="2"/>
        <v>-1.8999999999998636</v>
      </c>
      <c r="G70" s="151">
        <f t="shared" si="3"/>
        <v>99.888287864534334</v>
      </c>
    </row>
    <row r="71" spans="1:7" ht="92.4">
      <c r="A71" s="149"/>
      <c r="B71" s="147">
        <v>2800150860</v>
      </c>
      <c r="C71" s="137" t="s">
        <v>19</v>
      </c>
      <c r="D71" s="142">
        <v>12347.2</v>
      </c>
      <c r="E71" s="136">
        <v>12344.6</v>
      </c>
      <c r="F71" s="151">
        <f t="shared" si="2"/>
        <v>-2.6000000000003638</v>
      </c>
      <c r="G71" s="151">
        <f t="shared" si="3"/>
        <v>99.978942594272382</v>
      </c>
    </row>
    <row r="72" spans="1:7" ht="120" customHeight="1">
      <c r="A72" s="149"/>
      <c r="B72" s="147" t="s">
        <v>95</v>
      </c>
      <c r="C72" s="137" t="s">
        <v>96</v>
      </c>
      <c r="D72" s="142">
        <v>680.8</v>
      </c>
      <c r="E72" s="136">
        <v>680.6</v>
      </c>
      <c r="F72" s="151">
        <f t="shared" si="2"/>
        <v>-0.19999999999993179</v>
      </c>
      <c r="G72" s="151">
        <f t="shared" si="3"/>
        <v>99.970622796709762</v>
      </c>
    </row>
    <row r="73" spans="1:7" ht="53.4" customHeight="1">
      <c r="A73" s="145">
        <v>1006</v>
      </c>
      <c r="B73" s="145">
        <v>2900000000</v>
      </c>
      <c r="C73" s="146" t="s">
        <v>20</v>
      </c>
      <c r="D73" s="142">
        <v>242.9</v>
      </c>
      <c r="E73" s="136">
        <v>199.7</v>
      </c>
      <c r="F73" s="151">
        <f t="shared" si="2"/>
        <v>-43.200000000000017</v>
      </c>
      <c r="G73" s="151">
        <f t="shared" si="3"/>
        <v>82.214903252367222</v>
      </c>
    </row>
    <row r="74" spans="1:7" ht="26.4">
      <c r="A74" s="145" t="s">
        <v>97</v>
      </c>
      <c r="B74" s="145" t="s">
        <v>98</v>
      </c>
      <c r="C74" s="146" t="s">
        <v>99</v>
      </c>
      <c r="D74" s="142">
        <v>242.9</v>
      </c>
      <c r="E74" s="136">
        <v>199.7</v>
      </c>
      <c r="F74" s="151">
        <f t="shared" si="2"/>
        <v>-43.200000000000017</v>
      </c>
      <c r="G74" s="151">
        <f t="shared" si="3"/>
        <v>82.214903252367222</v>
      </c>
    </row>
    <row r="75" spans="1:7" ht="26.4">
      <c r="A75" s="149"/>
      <c r="B75" s="147" t="s">
        <v>100</v>
      </c>
      <c r="C75" s="137" t="s">
        <v>101</v>
      </c>
      <c r="D75" s="142">
        <v>242.9</v>
      </c>
      <c r="E75" s="136">
        <v>199.7</v>
      </c>
      <c r="F75" s="151">
        <f t="shared" si="2"/>
        <v>-43.200000000000017</v>
      </c>
      <c r="G75" s="151">
        <f t="shared" si="3"/>
        <v>82.214903252367222</v>
      </c>
    </row>
    <row r="77" spans="1:7">
      <c r="C77" s="176" t="s">
        <v>157</v>
      </c>
      <c r="D77" s="176"/>
      <c r="E77" s="206" t="s">
        <v>158</v>
      </c>
      <c r="F77" s="206"/>
    </row>
  </sheetData>
  <mergeCells count="12">
    <mergeCell ref="B8:C8"/>
    <mergeCell ref="A2:G2"/>
    <mergeCell ref="F1:G1"/>
    <mergeCell ref="E77:F77"/>
    <mergeCell ref="B7:C7"/>
    <mergeCell ref="A3:A4"/>
    <mergeCell ref="B3:B4"/>
    <mergeCell ref="C3:C4"/>
    <mergeCell ref="D3:D4"/>
    <mergeCell ref="E3:E4"/>
    <mergeCell ref="F3:G3"/>
    <mergeCell ref="A6:C6"/>
  </mergeCells>
  <pageMargins left="0.4" right="0.24" top="0.74803149606299213" bottom="0.74803149606299213" header="0.31496062992125984" footer="0.31496062992125984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M22"/>
  <sheetViews>
    <sheetView topLeftCell="A4" zoomScale="60" zoomScaleNormal="60" workbookViewId="0">
      <selection activeCell="J11" sqref="J11"/>
    </sheetView>
  </sheetViews>
  <sheetFormatPr defaultRowHeight="14.4"/>
  <cols>
    <col min="1" max="1" width="4.6640625" style="109" customWidth="1"/>
    <col min="2" max="2" width="9.77734375" style="109" customWidth="1"/>
    <col min="3" max="3" width="39.5546875" style="109" customWidth="1"/>
    <col min="4" max="4" width="7.77734375" style="109" customWidth="1"/>
    <col min="5" max="5" width="8.77734375" style="109" customWidth="1"/>
    <col min="6" max="6" width="7.88671875" style="109" customWidth="1"/>
    <col min="7" max="7" width="4.88671875" style="109" customWidth="1"/>
    <col min="8" max="8" width="11.44140625" style="109" bestFit="1" customWidth="1"/>
    <col min="9" max="9" width="12.88671875" style="109" bestFit="1" customWidth="1"/>
    <col min="10" max="13" width="8.88671875" style="109"/>
    <col min="14" max="16384" width="8.88671875" style="111"/>
  </cols>
  <sheetData>
    <row r="1" spans="1:8" ht="24" customHeight="1">
      <c r="A1" s="208" t="s">
        <v>1</v>
      </c>
      <c r="B1" s="208" t="s">
        <v>2</v>
      </c>
      <c r="C1" s="208" t="s">
        <v>3</v>
      </c>
      <c r="D1" s="208" t="s">
        <v>4</v>
      </c>
      <c r="E1" s="209" t="s">
        <v>5</v>
      </c>
      <c r="F1" s="208" t="s">
        <v>6</v>
      </c>
      <c r="G1" s="208"/>
    </row>
    <row r="2" spans="1:8" ht="36">
      <c r="A2" s="208"/>
      <c r="B2" s="208"/>
      <c r="C2" s="208"/>
      <c r="D2" s="208"/>
      <c r="E2" s="209"/>
      <c r="F2" s="134" t="s">
        <v>7</v>
      </c>
      <c r="G2" s="134" t="s">
        <v>8</v>
      </c>
    </row>
    <row r="3" spans="1:8" ht="9.6" customHeight="1">
      <c r="A3" s="115">
        <v>1</v>
      </c>
      <c r="B3" s="115">
        <v>2</v>
      </c>
      <c r="C3" s="115">
        <v>3</v>
      </c>
      <c r="D3" s="115">
        <v>4</v>
      </c>
      <c r="E3" s="115">
        <v>5</v>
      </c>
      <c r="F3" s="115">
        <v>6</v>
      </c>
      <c r="G3" s="115">
        <v>7</v>
      </c>
    </row>
    <row r="4" spans="1:8">
      <c r="A4" s="207" t="s">
        <v>150</v>
      </c>
      <c r="B4" s="207"/>
      <c r="C4" s="207"/>
      <c r="D4" s="127">
        <v>1028918</v>
      </c>
      <c r="E4" s="127">
        <v>1016925.6</v>
      </c>
      <c r="F4" s="116">
        <f>E4-D4</f>
        <v>-11992.400000000023</v>
      </c>
      <c r="G4" s="119">
        <f>E4*100/D4</f>
        <v>98.83446494278455</v>
      </c>
      <c r="H4" s="118"/>
    </row>
    <row r="5" spans="1:8">
      <c r="A5" s="122">
        <v>400</v>
      </c>
      <c r="B5" s="210" t="s">
        <v>11</v>
      </c>
      <c r="C5" s="210"/>
      <c r="D5" s="127">
        <v>331026.59999999998</v>
      </c>
      <c r="E5" s="127">
        <v>319086.8</v>
      </c>
      <c r="F5" s="116">
        <f t="shared" ref="F5:F22" si="0">E5-D5</f>
        <v>-11939.799999999988</v>
      </c>
      <c r="G5" s="119">
        <f t="shared" ref="G5:G22" si="1">E5*100/D5</f>
        <v>96.393099527349165</v>
      </c>
      <c r="H5" s="118"/>
    </row>
    <row r="6" spans="1:8">
      <c r="A6" s="128">
        <v>401</v>
      </c>
      <c r="B6" s="211" t="s">
        <v>13</v>
      </c>
      <c r="C6" s="211"/>
      <c r="D6" s="130">
        <v>331026.59999999998</v>
      </c>
      <c r="E6" s="130">
        <v>319086.8</v>
      </c>
      <c r="F6" s="131">
        <f t="shared" si="0"/>
        <v>-11939.799999999988</v>
      </c>
      <c r="G6" s="132">
        <f t="shared" si="1"/>
        <v>96.393099527349165</v>
      </c>
      <c r="H6" s="118"/>
    </row>
    <row r="7" spans="1:8" ht="48">
      <c r="A7" s="123">
        <v>401</v>
      </c>
      <c r="B7" s="123">
        <v>2100000000</v>
      </c>
      <c r="C7" s="126" t="s">
        <v>151</v>
      </c>
      <c r="D7" s="121">
        <v>4431.8</v>
      </c>
      <c r="E7" s="178">
        <v>4425.8999999999996</v>
      </c>
      <c r="F7" s="117">
        <f t="shared" si="0"/>
        <v>-5.9000000000005457</v>
      </c>
      <c r="G7" s="120">
        <f t="shared" si="1"/>
        <v>99.866871248702537</v>
      </c>
      <c r="H7" s="118"/>
    </row>
    <row r="8" spans="1:8" ht="85.2" customHeight="1">
      <c r="A8" s="123"/>
      <c r="B8" s="123" t="s">
        <v>16</v>
      </c>
      <c r="C8" s="124" t="s">
        <v>17</v>
      </c>
      <c r="D8" s="121">
        <v>2700</v>
      </c>
      <c r="E8" s="178">
        <v>2694.1</v>
      </c>
      <c r="F8" s="117">
        <f t="shared" si="0"/>
        <v>-5.9000000000000909</v>
      </c>
      <c r="G8" s="120">
        <f t="shared" si="1"/>
        <v>99.781481481481478</v>
      </c>
      <c r="H8" s="118"/>
    </row>
    <row r="9" spans="1:8" ht="36">
      <c r="A9" s="123">
        <v>401</v>
      </c>
      <c r="B9" s="123">
        <v>2800000000</v>
      </c>
      <c r="C9" s="126" t="s">
        <v>152</v>
      </c>
      <c r="D9" s="121">
        <v>586.5</v>
      </c>
      <c r="E9" s="178">
        <v>519</v>
      </c>
      <c r="F9" s="117">
        <f t="shared" si="0"/>
        <v>-67.5</v>
      </c>
      <c r="G9" s="120">
        <f t="shared" si="1"/>
        <v>88.491048593350385</v>
      </c>
      <c r="H9" s="118"/>
    </row>
    <row r="10" spans="1:8" ht="72.599999999999994" customHeight="1">
      <c r="A10" s="123"/>
      <c r="B10" s="123">
        <v>2800150860</v>
      </c>
      <c r="C10" s="124" t="s">
        <v>19</v>
      </c>
      <c r="D10" s="121">
        <v>586.5</v>
      </c>
      <c r="E10" s="178">
        <v>519</v>
      </c>
      <c r="F10" s="117">
        <f t="shared" si="0"/>
        <v>-67.5</v>
      </c>
      <c r="G10" s="120">
        <f t="shared" si="1"/>
        <v>88.491048593350385</v>
      </c>
      <c r="H10" s="118"/>
    </row>
    <row r="11" spans="1:8" ht="36">
      <c r="A11" s="123">
        <v>401</v>
      </c>
      <c r="B11" s="123">
        <v>2900000000</v>
      </c>
      <c r="C11" s="126" t="s">
        <v>153</v>
      </c>
      <c r="D11" s="121">
        <v>278002.8</v>
      </c>
      <c r="E11" s="178">
        <v>266596.5</v>
      </c>
      <c r="F11" s="117">
        <f t="shared" si="0"/>
        <v>-11406.299999999988</v>
      </c>
      <c r="G11" s="120">
        <f t="shared" si="1"/>
        <v>95.897055713107932</v>
      </c>
      <c r="H11" s="118"/>
    </row>
    <row r="12" spans="1:8" ht="36" customHeight="1">
      <c r="A12" s="123">
        <v>401</v>
      </c>
      <c r="B12" s="123">
        <v>2910000000</v>
      </c>
      <c r="C12" s="126" t="s">
        <v>21</v>
      </c>
      <c r="D12" s="121">
        <v>278002.8</v>
      </c>
      <c r="E12" s="178">
        <v>266596.5</v>
      </c>
      <c r="F12" s="117">
        <f t="shared" si="0"/>
        <v>-11406.299999999988</v>
      </c>
      <c r="G12" s="120">
        <f t="shared" si="1"/>
        <v>95.897055713107932</v>
      </c>
      <c r="H12" s="118"/>
    </row>
    <row r="13" spans="1:8" ht="36">
      <c r="A13" s="123"/>
      <c r="B13" s="123">
        <v>9000000000</v>
      </c>
      <c r="C13" s="124" t="s">
        <v>77</v>
      </c>
      <c r="D13" s="121">
        <v>47878.400000000001</v>
      </c>
      <c r="E13" s="178">
        <v>47420.1</v>
      </c>
      <c r="F13" s="117">
        <f t="shared" si="0"/>
        <v>-458.30000000000291</v>
      </c>
      <c r="G13" s="120">
        <f t="shared" si="1"/>
        <v>99.04278338457425</v>
      </c>
      <c r="H13" s="118"/>
    </row>
    <row r="14" spans="1:8" ht="24">
      <c r="A14" s="123"/>
      <c r="B14" s="123">
        <v>9900000000</v>
      </c>
      <c r="C14" s="124" t="s">
        <v>83</v>
      </c>
      <c r="D14" s="121">
        <v>127.2</v>
      </c>
      <c r="E14" s="178">
        <v>125.3</v>
      </c>
      <c r="F14" s="117">
        <f t="shared" si="0"/>
        <v>-1.9000000000000057</v>
      </c>
      <c r="G14" s="120">
        <f t="shared" si="1"/>
        <v>98.506289308176093</v>
      </c>
      <c r="H14" s="118"/>
    </row>
    <row r="15" spans="1:8">
      <c r="A15" s="122">
        <v>1000</v>
      </c>
      <c r="B15" s="122"/>
      <c r="C15" s="125" t="s">
        <v>87</v>
      </c>
      <c r="D15" s="127">
        <v>697891.4</v>
      </c>
      <c r="E15" s="179">
        <v>697838.8</v>
      </c>
      <c r="F15" s="116">
        <f t="shared" si="0"/>
        <v>-52.599999999976717</v>
      </c>
      <c r="G15" s="119">
        <f t="shared" si="1"/>
        <v>99.99246301072057</v>
      </c>
      <c r="H15" s="118"/>
    </row>
    <row r="16" spans="1:8">
      <c r="A16" s="128">
        <v>1003</v>
      </c>
      <c r="B16" s="128"/>
      <c r="C16" s="129" t="s">
        <v>88</v>
      </c>
      <c r="D16" s="130">
        <v>682919.7</v>
      </c>
      <c r="E16" s="180">
        <v>682915</v>
      </c>
      <c r="F16" s="131">
        <f t="shared" si="0"/>
        <v>-4.6999999999534339</v>
      </c>
      <c r="G16" s="132">
        <f t="shared" si="1"/>
        <v>99.999311778529758</v>
      </c>
      <c r="H16" s="118"/>
    </row>
    <row r="17" spans="1:9" ht="36">
      <c r="A17" s="123">
        <v>1003</v>
      </c>
      <c r="B17" s="123">
        <v>2900000000</v>
      </c>
      <c r="C17" s="126" t="s">
        <v>153</v>
      </c>
      <c r="D17" s="121">
        <v>682919.7</v>
      </c>
      <c r="E17" s="178">
        <v>682915</v>
      </c>
      <c r="F17" s="117">
        <f t="shared" si="0"/>
        <v>-4.6999999999534339</v>
      </c>
      <c r="G17" s="120">
        <f t="shared" si="1"/>
        <v>99.999311778529758</v>
      </c>
      <c r="H17" s="118"/>
    </row>
    <row r="18" spans="1:9" ht="12.6" customHeight="1">
      <c r="A18" s="128">
        <v>1006</v>
      </c>
      <c r="B18" s="128">
        <v>1006</v>
      </c>
      <c r="C18" s="133" t="s">
        <v>93</v>
      </c>
      <c r="D18" s="130">
        <v>14971.7</v>
      </c>
      <c r="E18" s="180">
        <v>14923.7</v>
      </c>
      <c r="F18" s="131">
        <f t="shared" si="0"/>
        <v>-48</v>
      </c>
      <c r="G18" s="132">
        <f t="shared" si="1"/>
        <v>99.679395125470052</v>
      </c>
      <c r="H18" s="118"/>
    </row>
    <row r="19" spans="1:9" ht="36">
      <c r="A19" s="123">
        <v>1006</v>
      </c>
      <c r="B19" s="123">
        <v>2800000000</v>
      </c>
      <c r="C19" s="126" t="s">
        <v>152</v>
      </c>
      <c r="D19" s="121">
        <v>14728.8</v>
      </c>
      <c r="E19" s="178">
        <v>14724.1</v>
      </c>
      <c r="F19" s="117">
        <f t="shared" si="0"/>
        <v>-4.6999999999989086</v>
      </c>
      <c r="G19" s="120">
        <f t="shared" si="1"/>
        <v>99.96808972896639</v>
      </c>
      <c r="H19" s="118"/>
    </row>
    <row r="20" spans="1:9" ht="36">
      <c r="A20" s="123">
        <v>1006</v>
      </c>
      <c r="B20" s="123">
        <v>2900000000</v>
      </c>
      <c r="C20" s="126" t="s">
        <v>153</v>
      </c>
      <c r="D20" s="121">
        <v>242.9</v>
      </c>
      <c r="E20" s="178">
        <v>199.7</v>
      </c>
      <c r="F20" s="117">
        <f t="shared" si="0"/>
        <v>-43.200000000000017</v>
      </c>
      <c r="G20" s="120">
        <f t="shared" si="1"/>
        <v>82.214903252367222</v>
      </c>
      <c r="H20" s="118"/>
      <c r="I20" s="177"/>
    </row>
    <row r="21" spans="1:9" ht="22.8" customHeight="1">
      <c r="A21" s="112">
        <v>1006</v>
      </c>
      <c r="B21" s="112">
        <v>2920000000</v>
      </c>
      <c r="C21" s="110" t="s">
        <v>99</v>
      </c>
      <c r="D21" s="121">
        <v>242.9</v>
      </c>
      <c r="E21" s="121">
        <v>199.7</v>
      </c>
      <c r="F21" s="117">
        <f t="shared" si="0"/>
        <v>-43.200000000000017</v>
      </c>
      <c r="G21" s="120">
        <f t="shared" si="1"/>
        <v>82.214903252367222</v>
      </c>
      <c r="H21" s="118"/>
    </row>
    <row r="22" spans="1:9" ht="24">
      <c r="A22" s="114"/>
      <c r="B22" s="112" t="s">
        <v>100</v>
      </c>
      <c r="C22" s="113" t="s">
        <v>101</v>
      </c>
      <c r="D22" s="121">
        <v>242.9</v>
      </c>
      <c r="E22" s="121">
        <v>199.7</v>
      </c>
      <c r="F22" s="117">
        <f t="shared" si="0"/>
        <v>-43.200000000000017</v>
      </c>
      <c r="G22" s="120">
        <f t="shared" si="1"/>
        <v>82.214903252367222</v>
      </c>
      <c r="H22" s="118"/>
    </row>
  </sheetData>
  <mergeCells count="9">
    <mergeCell ref="E1:E2"/>
    <mergeCell ref="F1:G1"/>
    <mergeCell ref="A4:C4"/>
    <mergeCell ref="B5:C5"/>
    <mergeCell ref="B6:C6"/>
    <mergeCell ref="A1:A2"/>
    <mergeCell ref="B1:B2"/>
    <mergeCell ref="C1:C2"/>
    <mergeCell ref="D1:D2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L80"/>
  <sheetViews>
    <sheetView tabSelected="1" workbookViewId="0">
      <selection activeCell="C82" sqref="C82"/>
    </sheetView>
  </sheetViews>
  <sheetFormatPr defaultRowHeight="31.2" customHeight="1"/>
  <cols>
    <col min="1" max="1" width="5.5546875" style="111" customWidth="1"/>
    <col min="2" max="2" width="11.33203125" style="111" customWidth="1"/>
    <col min="3" max="3" width="87" style="111" customWidth="1"/>
    <col min="4" max="4" width="10.44140625" style="111" customWidth="1"/>
    <col min="5" max="5" width="8.21875" style="111" customWidth="1"/>
    <col min="6" max="6" width="11.44140625" style="111" customWidth="1"/>
    <col min="7" max="7" width="6.109375" style="111" customWidth="1"/>
    <col min="8" max="12" width="8.88671875" style="109"/>
  </cols>
  <sheetData>
    <row r="1" spans="1:7" ht="14.4" customHeight="1">
      <c r="F1" s="206" t="s">
        <v>160</v>
      </c>
      <c r="G1" s="206"/>
    </row>
    <row r="2" spans="1:7" ht="32.4" customHeight="1">
      <c r="A2" s="220" t="s">
        <v>161</v>
      </c>
      <c r="B2" s="220"/>
      <c r="C2" s="220"/>
      <c r="D2" s="220"/>
      <c r="E2" s="220"/>
      <c r="F2" s="220"/>
      <c r="G2" s="220"/>
    </row>
    <row r="3" spans="1:7" ht="30" customHeight="1">
      <c r="A3" s="213" t="s">
        <v>1</v>
      </c>
      <c r="B3" s="213" t="s">
        <v>2</v>
      </c>
      <c r="C3" s="213" t="s">
        <v>3</v>
      </c>
      <c r="D3" s="213" t="s">
        <v>159</v>
      </c>
      <c r="E3" s="218" t="s">
        <v>5</v>
      </c>
      <c r="F3" s="219" t="s">
        <v>6</v>
      </c>
      <c r="G3" s="219"/>
    </row>
    <row r="4" spans="1:7" ht="60.6" customHeight="1">
      <c r="A4" s="213"/>
      <c r="B4" s="214"/>
      <c r="C4" s="213"/>
      <c r="D4" s="213"/>
      <c r="E4" s="218"/>
      <c r="F4" s="143" t="s">
        <v>7</v>
      </c>
      <c r="G4" s="143" t="s">
        <v>8</v>
      </c>
    </row>
    <row r="5" spans="1:7" ht="15.6" customHeight="1">
      <c r="A5" s="144">
        <v>1</v>
      </c>
      <c r="B5" s="144">
        <v>2</v>
      </c>
      <c r="C5" s="144">
        <v>3</v>
      </c>
      <c r="D5" s="144">
        <v>4</v>
      </c>
      <c r="E5" s="144">
        <v>5</v>
      </c>
      <c r="F5" s="144">
        <v>6</v>
      </c>
      <c r="G5" s="144">
        <v>7</v>
      </c>
    </row>
    <row r="6" spans="1:7" ht="15" customHeight="1">
      <c r="A6" s="213" t="s">
        <v>150</v>
      </c>
      <c r="B6" s="214"/>
      <c r="C6" s="214"/>
      <c r="D6" s="141">
        <v>1028917.97</v>
      </c>
      <c r="E6" s="135">
        <v>1016925.6</v>
      </c>
      <c r="F6" s="150">
        <f>E6-D6</f>
        <v>-11992.369999999995</v>
      </c>
      <c r="G6" s="150">
        <f>E6*100/D6</f>
        <v>98.834467824485557</v>
      </c>
    </row>
    <row r="7" spans="1:7" ht="15.6" customHeight="1">
      <c r="A7" s="145" t="s">
        <v>10</v>
      </c>
      <c r="B7" s="215" t="s">
        <v>11</v>
      </c>
      <c r="C7" s="215"/>
      <c r="D7" s="142">
        <v>331026.59999999998</v>
      </c>
      <c r="E7" s="136">
        <v>319086.8</v>
      </c>
      <c r="F7" s="151">
        <f t="shared" ref="F7:F70" si="0">E7-D7</f>
        <v>-11939.799999999988</v>
      </c>
      <c r="G7" s="151">
        <f t="shared" ref="G7:G70" si="1">E7*100/D7</f>
        <v>96.393099527349165</v>
      </c>
    </row>
    <row r="8" spans="1:7" ht="16.2" customHeight="1">
      <c r="A8" s="156" t="s">
        <v>12</v>
      </c>
      <c r="B8" s="216" t="s">
        <v>13</v>
      </c>
      <c r="C8" s="217"/>
      <c r="D8" s="157">
        <v>331026.59999999998</v>
      </c>
      <c r="E8" s="158">
        <v>319086.8</v>
      </c>
      <c r="F8" s="159">
        <f t="shared" si="0"/>
        <v>-11939.799999999988</v>
      </c>
      <c r="G8" s="159">
        <f t="shared" si="1"/>
        <v>96.393099527349165</v>
      </c>
    </row>
    <row r="9" spans="1:7" ht="39" customHeight="1">
      <c r="A9" s="145" t="s">
        <v>12</v>
      </c>
      <c r="B9" s="145">
        <v>2100000000</v>
      </c>
      <c r="C9" s="146" t="s">
        <v>14</v>
      </c>
      <c r="D9" s="142">
        <v>4431.8</v>
      </c>
      <c r="E9" s="136">
        <v>4425.8999999999996</v>
      </c>
      <c r="F9" s="151">
        <f t="shared" si="0"/>
        <v>-5.9000000000005457</v>
      </c>
      <c r="G9" s="151">
        <f t="shared" si="1"/>
        <v>99.866871248702537</v>
      </c>
    </row>
    <row r="10" spans="1:7" ht="52.8" customHeight="1">
      <c r="A10" s="145"/>
      <c r="B10" s="147">
        <v>2100150270</v>
      </c>
      <c r="C10" s="137" t="s">
        <v>15</v>
      </c>
      <c r="D10" s="142">
        <v>1731.8</v>
      </c>
      <c r="E10" s="136">
        <v>1731.7</v>
      </c>
      <c r="F10" s="151">
        <f t="shared" si="0"/>
        <v>-9.9999999999909051E-2</v>
      </c>
      <c r="G10" s="151">
        <f t="shared" si="1"/>
        <v>99.994225661161806</v>
      </c>
    </row>
    <row r="11" spans="1:7" ht="54" customHeight="1">
      <c r="A11" s="145"/>
      <c r="B11" s="147" t="s">
        <v>16</v>
      </c>
      <c r="C11" s="138" t="s">
        <v>17</v>
      </c>
      <c r="D11" s="142">
        <v>2700</v>
      </c>
      <c r="E11" s="136">
        <v>2694.1</v>
      </c>
      <c r="F11" s="151">
        <f t="shared" si="0"/>
        <v>-5.9000000000000909</v>
      </c>
      <c r="G11" s="151">
        <f t="shared" si="1"/>
        <v>99.781481481481478</v>
      </c>
    </row>
    <row r="12" spans="1:7" ht="25.2" customHeight="1">
      <c r="A12" s="145" t="s">
        <v>12</v>
      </c>
      <c r="B12" s="145">
        <v>2800000000</v>
      </c>
      <c r="C12" s="146" t="s">
        <v>18</v>
      </c>
      <c r="D12" s="142">
        <v>586.5</v>
      </c>
      <c r="E12" s="136">
        <v>519</v>
      </c>
      <c r="F12" s="151">
        <f t="shared" si="0"/>
        <v>-67.5</v>
      </c>
      <c r="G12" s="151">
        <f t="shared" si="1"/>
        <v>88.491048593350385</v>
      </c>
    </row>
    <row r="13" spans="1:7" ht="39.6" customHeight="1">
      <c r="A13" s="145"/>
      <c r="B13" s="147">
        <v>2800150860</v>
      </c>
      <c r="C13" s="137" t="s">
        <v>19</v>
      </c>
      <c r="D13" s="142">
        <v>586.5</v>
      </c>
      <c r="E13" s="136">
        <v>519</v>
      </c>
      <c r="F13" s="151">
        <f t="shared" si="0"/>
        <v>-67.5</v>
      </c>
      <c r="G13" s="151">
        <f t="shared" si="1"/>
        <v>88.491048593350385</v>
      </c>
    </row>
    <row r="14" spans="1:7" ht="28.8" customHeight="1">
      <c r="A14" s="145" t="s">
        <v>12</v>
      </c>
      <c r="B14" s="145">
        <v>2900000000</v>
      </c>
      <c r="C14" s="146" t="s">
        <v>20</v>
      </c>
      <c r="D14" s="142">
        <v>278002.8</v>
      </c>
      <c r="E14" s="136">
        <v>266596.5</v>
      </c>
      <c r="F14" s="151">
        <f t="shared" si="0"/>
        <v>-11406.299999999988</v>
      </c>
      <c r="G14" s="151">
        <f t="shared" si="1"/>
        <v>95.897055713107932</v>
      </c>
    </row>
    <row r="15" spans="1:7" ht="27.6" customHeight="1">
      <c r="A15" s="145" t="s">
        <v>12</v>
      </c>
      <c r="B15" s="145">
        <v>2910000000</v>
      </c>
      <c r="C15" s="146" t="s">
        <v>21</v>
      </c>
      <c r="D15" s="142">
        <v>278002.8</v>
      </c>
      <c r="E15" s="136">
        <v>266596.5</v>
      </c>
      <c r="F15" s="151">
        <f t="shared" si="0"/>
        <v>-11406.299999999988</v>
      </c>
      <c r="G15" s="151">
        <f t="shared" si="1"/>
        <v>95.897055713107932</v>
      </c>
    </row>
    <row r="16" spans="1:7" ht="14.4" customHeight="1">
      <c r="A16" s="145"/>
      <c r="B16" s="147">
        <v>2910100270</v>
      </c>
      <c r="C16" s="137" t="s">
        <v>22</v>
      </c>
      <c r="D16" s="142">
        <v>651.29999999999995</v>
      </c>
      <c r="E16" s="136">
        <v>136.5</v>
      </c>
      <c r="F16" s="151">
        <f t="shared" si="0"/>
        <v>-514.79999999999995</v>
      </c>
      <c r="G16" s="151">
        <f t="shared" si="1"/>
        <v>20.95808383233533</v>
      </c>
    </row>
    <row r="17" spans="1:7" ht="27.6" customHeight="1">
      <c r="A17" s="145"/>
      <c r="B17" s="147" t="s">
        <v>23</v>
      </c>
      <c r="C17" s="137" t="s">
        <v>24</v>
      </c>
      <c r="D17" s="142">
        <v>1599.2</v>
      </c>
      <c r="E17" s="136">
        <v>1599.2</v>
      </c>
      <c r="F17" s="151">
        <f t="shared" si="0"/>
        <v>0</v>
      </c>
      <c r="G17" s="151">
        <f t="shared" si="1"/>
        <v>100</v>
      </c>
    </row>
    <row r="18" spans="1:7" ht="14.4" customHeight="1">
      <c r="A18" s="145"/>
      <c r="B18" s="147">
        <v>2910100590</v>
      </c>
      <c r="C18" s="137" t="s">
        <v>25</v>
      </c>
      <c r="D18" s="142">
        <v>199184.6</v>
      </c>
      <c r="E18" s="136">
        <v>192732.79999999999</v>
      </c>
      <c r="F18" s="151">
        <f t="shared" si="0"/>
        <v>-6451.8000000000175</v>
      </c>
      <c r="G18" s="151">
        <f t="shared" si="1"/>
        <v>96.760894165512795</v>
      </c>
    </row>
    <row r="19" spans="1:7" ht="27" customHeight="1">
      <c r="A19" s="145"/>
      <c r="B19" s="147" t="s">
        <v>26</v>
      </c>
      <c r="C19" s="137" t="s">
        <v>27</v>
      </c>
      <c r="D19" s="142">
        <v>1689.1</v>
      </c>
      <c r="E19" s="136">
        <v>1689.1</v>
      </c>
      <c r="F19" s="151">
        <f t="shared" si="0"/>
        <v>0</v>
      </c>
      <c r="G19" s="151">
        <f t="shared" si="1"/>
        <v>100</v>
      </c>
    </row>
    <row r="20" spans="1:7" ht="24.6" customHeight="1">
      <c r="A20" s="145"/>
      <c r="B20" s="147" t="s">
        <v>28</v>
      </c>
      <c r="C20" s="137" t="s">
        <v>29</v>
      </c>
      <c r="D20" s="142">
        <v>1725.9</v>
      </c>
      <c r="E20" s="136">
        <v>1680.1</v>
      </c>
      <c r="F20" s="151">
        <f t="shared" si="0"/>
        <v>-45.800000000000182</v>
      </c>
      <c r="G20" s="151">
        <f t="shared" si="1"/>
        <v>97.346312069065405</v>
      </c>
    </row>
    <row r="21" spans="1:7" ht="16.8" customHeight="1">
      <c r="A21" s="145"/>
      <c r="B21" s="147" t="s">
        <v>30</v>
      </c>
      <c r="C21" s="137" t="s">
        <v>31</v>
      </c>
      <c r="D21" s="142">
        <v>3521.4</v>
      </c>
      <c r="E21" s="136">
        <v>3428.4</v>
      </c>
      <c r="F21" s="151">
        <f t="shared" si="0"/>
        <v>-93</v>
      </c>
      <c r="G21" s="151">
        <f t="shared" si="1"/>
        <v>97.359004941216554</v>
      </c>
    </row>
    <row r="22" spans="1:7" ht="14.4" customHeight="1">
      <c r="A22" s="145"/>
      <c r="B22" s="147">
        <v>2910110110</v>
      </c>
      <c r="C22" s="137" t="s">
        <v>32</v>
      </c>
      <c r="D22" s="142">
        <v>8640</v>
      </c>
      <c r="E22" s="136">
        <v>8636.5</v>
      </c>
      <c r="F22" s="151">
        <f t="shared" si="0"/>
        <v>-3.5</v>
      </c>
      <c r="G22" s="151">
        <f t="shared" si="1"/>
        <v>99.959490740740748</v>
      </c>
    </row>
    <row r="23" spans="1:7" ht="14.4" customHeight="1">
      <c r="A23" s="145"/>
      <c r="B23" s="147" t="s">
        <v>33</v>
      </c>
      <c r="C23" s="137" t="s">
        <v>34</v>
      </c>
      <c r="D23" s="142">
        <v>80.400000000000006</v>
      </c>
      <c r="E23" s="136">
        <v>80.400000000000006</v>
      </c>
      <c r="F23" s="151">
        <f t="shared" si="0"/>
        <v>0</v>
      </c>
      <c r="G23" s="151">
        <f t="shared" si="1"/>
        <v>100</v>
      </c>
    </row>
    <row r="24" spans="1:7" ht="14.4" customHeight="1">
      <c r="A24" s="145"/>
      <c r="B24" s="147">
        <v>2910110770</v>
      </c>
      <c r="C24" s="137" t="s">
        <v>35</v>
      </c>
      <c r="D24" s="142">
        <v>1426</v>
      </c>
      <c r="E24" s="136">
        <v>1426</v>
      </c>
      <c r="F24" s="151">
        <f t="shared" si="0"/>
        <v>0</v>
      </c>
      <c r="G24" s="151">
        <f t="shared" si="1"/>
        <v>100</v>
      </c>
    </row>
    <row r="25" spans="1:7" ht="27.6" customHeight="1">
      <c r="A25" s="145"/>
      <c r="B25" s="147" t="s">
        <v>36</v>
      </c>
      <c r="C25" s="137" t="s">
        <v>37</v>
      </c>
      <c r="D25" s="142">
        <v>15.9</v>
      </c>
      <c r="E25" s="136">
        <v>15.9</v>
      </c>
      <c r="F25" s="151">
        <f t="shared" si="0"/>
        <v>0</v>
      </c>
      <c r="G25" s="151">
        <f t="shared" si="1"/>
        <v>100</v>
      </c>
    </row>
    <row r="26" spans="1:7" ht="12.6" customHeight="1">
      <c r="A26" s="145"/>
      <c r="B26" s="147">
        <v>2910110800</v>
      </c>
      <c r="C26" s="137" t="s">
        <v>38</v>
      </c>
      <c r="D26" s="142">
        <v>565</v>
      </c>
      <c r="E26" s="136">
        <v>565</v>
      </c>
      <c r="F26" s="151">
        <f t="shared" si="0"/>
        <v>0</v>
      </c>
      <c r="G26" s="151">
        <f t="shared" si="1"/>
        <v>100</v>
      </c>
    </row>
    <row r="27" spans="1:7" ht="26.4" customHeight="1">
      <c r="A27" s="145"/>
      <c r="B27" s="147">
        <v>2910110880</v>
      </c>
      <c r="C27" s="137" t="s">
        <v>39</v>
      </c>
      <c r="D27" s="142">
        <v>165</v>
      </c>
      <c r="E27" s="136">
        <v>164.1</v>
      </c>
      <c r="F27" s="151">
        <f t="shared" si="0"/>
        <v>-0.90000000000000568</v>
      </c>
      <c r="G27" s="151">
        <f t="shared" si="1"/>
        <v>99.454545454545453</v>
      </c>
    </row>
    <row r="28" spans="1:7" ht="39.6" customHeight="1">
      <c r="A28" s="145"/>
      <c r="B28" s="147" t="s">
        <v>40</v>
      </c>
      <c r="C28" s="137" t="s">
        <v>41</v>
      </c>
      <c r="D28" s="142">
        <v>10.9</v>
      </c>
      <c r="E28" s="136">
        <v>10.9</v>
      </c>
      <c r="F28" s="151">
        <f t="shared" si="0"/>
        <v>0</v>
      </c>
      <c r="G28" s="151">
        <f t="shared" si="1"/>
        <v>100</v>
      </c>
    </row>
    <row r="29" spans="1:7" ht="31.2" customHeight="1">
      <c r="A29" s="145"/>
      <c r="B29" s="147">
        <v>2910110890</v>
      </c>
      <c r="C29" s="137" t="s">
        <v>42</v>
      </c>
      <c r="D29" s="142">
        <v>4123.8</v>
      </c>
      <c r="E29" s="136">
        <v>4123.8</v>
      </c>
      <c r="F29" s="151">
        <f t="shared" si="0"/>
        <v>0</v>
      </c>
      <c r="G29" s="151">
        <f t="shared" si="1"/>
        <v>100</v>
      </c>
    </row>
    <row r="30" spans="1:7" ht="31.2" customHeight="1">
      <c r="A30" s="145"/>
      <c r="B30" s="147">
        <v>2910110900</v>
      </c>
      <c r="C30" s="137" t="s">
        <v>43</v>
      </c>
      <c r="D30" s="142">
        <v>164.6</v>
      </c>
      <c r="E30" s="136">
        <v>155.19999999999999</v>
      </c>
      <c r="F30" s="151">
        <f t="shared" si="0"/>
        <v>-9.4000000000000057</v>
      </c>
      <c r="G30" s="151">
        <f t="shared" si="1"/>
        <v>94.289185905224784</v>
      </c>
    </row>
    <row r="31" spans="1:7" ht="31.2" customHeight="1">
      <c r="A31" s="145"/>
      <c r="B31" s="147" t="s">
        <v>44</v>
      </c>
      <c r="C31" s="137" t="s">
        <v>45</v>
      </c>
      <c r="D31" s="142">
        <v>4</v>
      </c>
      <c r="E31" s="136">
        <v>4</v>
      </c>
      <c r="F31" s="151">
        <f t="shared" si="0"/>
        <v>0</v>
      </c>
      <c r="G31" s="151">
        <f t="shared" si="1"/>
        <v>100</v>
      </c>
    </row>
    <row r="32" spans="1:7" ht="31.2" customHeight="1">
      <c r="A32" s="145"/>
      <c r="B32" s="147">
        <v>2910110910</v>
      </c>
      <c r="C32" s="137" t="s">
        <v>46</v>
      </c>
      <c r="D32" s="142">
        <v>46.3</v>
      </c>
      <c r="E32" s="136">
        <v>19</v>
      </c>
      <c r="F32" s="151">
        <f t="shared" si="0"/>
        <v>-27.299999999999997</v>
      </c>
      <c r="G32" s="151">
        <f t="shared" si="1"/>
        <v>41.036717062634992</v>
      </c>
    </row>
    <row r="33" spans="1:7" ht="27" customHeight="1">
      <c r="A33" s="145"/>
      <c r="B33" s="147" t="s">
        <v>47</v>
      </c>
      <c r="C33" s="137" t="s">
        <v>48</v>
      </c>
      <c r="D33" s="142">
        <v>0.2</v>
      </c>
      <c r="E33" s="136">
        <v>0.2</v>
      </c>
      <c r="F33" s="151">
        <f t="shared" si="0"/>
        <v>0</v>
      </c>
      <c r="G33" s="151">
        <f t="shared" si="1"/>
        <v>100</v>
      </c>
    </row>
    <row r="34" spans="1:7" ht="25.2" customHeight="1">
      <c r="A34" s="145"/>
      <c r="B34" s="147">
        <v>2910110920</v>
      </c>
      <c r="C34" s="137" t="s">
        <v>49</v>
      </c>
      <c r="D34" s="142">
        <v>241.2</v>
      </c>
      <c r="E34" s="136">
        <v>234.9</v>
      </c>
      <c r="F34" s="151">
        <f t="shared" si="0"/>
        <v>-6.2999999999999829</v>
      </c>
      <c r="G34" s="151">
        <f t="shared" si="1"/>
        <v>97.388059701492537</v>
      </c>
    </row>
    <row r="35" spans="1:7" ht="40.200000000000003" customHeight="1">
      <c r="A35" s="145"/>
      <c r="B35" s="147">
        <v>2910110930</v>
      </c>
      <c r="C35" s="137" t="s">
        <v>50</v>
      </c>
      <c r="D35" s="142">
        <v>1.5</v>
      </c>
      <c r="E35" s="136">
        <v>0.9</v>
      </c>
      <c r="F35" s="151">
        <f t="shared" si="0"/>
        <v>-0.6</v>
      </c>
      <c r="G35" s="151">
        <f t="shared" si="1"/>
        <v>60</v>
      </c>
    </row>
    <row r="36" spans="1:7" ht="13.2" customHeight="1">
      <c r="A36" s="145"/>
      <c r="B36" s="147">
        <v>2910120530</v>
      </c>
      <c r="C36" s="137" t="s">
        <v>51</v>
      </c>
      <c r="D36" s="142">
        <v>702.6</v>
      </c>
      <c r="E36" s="136">
        <v>611.70000000000005</v>
      </c>
      <c r="F36" s="151">
        <f t="shared" si="0"/>
        <v>-90.899999999999977</v>
      </c>
      <c r="G36" s="151">
        <f t="shared" si="1"/>
        <v>87.062339880444071</v>
      </c>
    </row>
    <row r="37" spans="1:7" ht="15.6" customHeight="1">
      <c r="A37" s="145"/>
      <c r="B37" s="147">
        <v>2910120540</v>
      </c>
      <c r="C37" s="137" t="s">
        <v>52</v>
      </c>
      <c r="D37" s="142">
        <v>272.39999999999998</v>
      </c>
      <c r="E37" s="136">
        <v>252.6</v>
      </c>
      <c r="F37" s="151">
        <f t="shared" si="0"/>
        <v>-19.799999999999983</v>
      </c>
      <c r="G37" s="151">
        <f t="shared" si="1"/>
        <v>92.731277533039659</v>
      </c>
    </row>
    <row r="38" spans="1:7" ht="43.8" customHeight="1">
      <c r="A38" s="145"/>
      <c r="B38" s="147">
        <v>2910120550</v>
      </c>
      <c r="C38" s="137" t="s">
        <v>53</v>
      </c>
      <c r="D38" s="142">
        <v>592.20000000000005</v>
      </c>
      <c r="E38" s="136">
        <v>260.89999999999998</v>
      </c>
      <c r="F38" s="151">
        <f t="shared" si="0"/>
        <v>-331.30000000000007</v>
      </c>
      <c r="G38" s="151">
        <f t="shared" si="1"/>
        <v>44.056062141168518</v>
      </c>
    </row>
    <row r="39" spans="1:7" ht="31.2" customHeight="1">
      <c r="A39" s="145"/>
      <c r="B39" s="147">
        <v>2910120560</v>
      </c>
      <c r="C39" s="137" t="s">
        <v>54</v>
      </c>
      <c r="D39" s="142">
        <v>910.3</v>
      </c>
      <c r="E39" s="136">
        <v>518.5</v>
      </c>
      <c r="F39" s="151">
        <f t="shared" si="0"/>
        <v>-391.79999999999995</v>
      </c>
      <c r="G39" s="151">
        <f t="shared" si="1"/>
        <v>56.959244205207078</v>
      </c>
    </row>
    <row r="40" spans="1:7" ht="31.2" customHeight="1">
      <c r="A40" s="145"/>
      <c r="B40" s="147">
        <v>2910120730</v>
      </c>
      <c r="C40" s="137" t="s">
        <v>55</v>
      </c>
      <c r="D40" s="142">
        <v>8757</v>
      </c>
      <c r="E40" s="136">
        <v>5801.5</v>
      </c>
      <c r="F40" s="151">
        <f t="shared" si="0"/>
        <v>-2955.5</v>
      </c>
      <c r="G40" s="151">
        <f t="shared" si="1"/>
        <v>66.249857257051502</v>
      </c>
    </row>
    <row r="41" spans="1:7" ht="28.2" customHeight="1">
      <c r="A41" s="145"/>
      <c r="B41" s="147" t="s">
        <v>56</v>
      </c>
      <c r="C41" s="137" t="s">
        <v>57</v>
      </c>
      <c r="D41" s="142">
        <v>26.5</v>
      </c>
      <c r="E41" s="136">
        <v>26.5</v>
      </c>
      <c r="F41" s="151">
        <f t="shared" si="0"/>
        <v>0</v>
      </c>
      <c r="G41" s="151">
        <f t="shared" si="1"/>
        <v>100</v>
      </c>
    </row>
    <row r="42" spans="1:7" ht="14.4" customHeight="1">
      <c r="A42" s="145"/>
      <c r="B42" s="147">
        <v>2910120950</v>
      </c>
      <c r="C42" s="137" t="s">
        <v>58</v>
      </c>
      <c r="D42" s="142">
        <v>215.5</v>
      </c>
      <c r="E42" s="136">
        <v>25.7</v>
      </c>
      <c r="F42" s="151">
        <f t="shared" si="0"/>
        <v>-189.8</v>
      </c>
      <c r="G42" s="151">
        <f t="shared" si="1"/>
        <v>11.925754060324826</v>
      </c>
    </row>
    <row r="43" spans="1:7" ht="17.399999999999999" customHeight="1">
      <c r="A43" s="145"/>
      <c r="B43" s="147">
        <v>2910120960</v>
      </c>
      <c r="C43" s="137" t="s">
        <v>59</v>
      </c>
      <c r="D43" s="142">
        <v>166.9</v>
      </c>
      <c r="E43" s="136">
        <v>20.399999999999999</v>
      </c>
      <c r="F43" s="151">
        <f t="shared" si="0"/>
        <v>-146.5</v>
      </c>
      <c r="G43" s="151">
        <f t="shared" si="1"/>
        <v>12.222887956860394</v>
      </c>
    </row>
    <row r="44" spans="1:7" ht="19.2" customHeight="1">
      <c r="A44" s="145"/>
      <c r="B44" s="147">
        <v>2910120970</v>
      </c>
      <c r="C44" s="137" t="s">
        <v>60</v>
      </c>
      <c r="D44" s="142">
        <v>334.4</v>
      </c>
      <c r="E44" s="136">
        <v>254.3</v>
      </c>
      <c r="F44" s="151">
        <f t="shared" si="0"/>
        <v>-80.099999999999966</v>
      </c>
      <c r="G44" s="151">
        <f t="shared" si="1"/>
        <v>76.046650717703358</v>
      </c>
    </row>
    <row r="45" spans="1:7" ht="16.8" customHeight="1">
      <c r="A45" s="145"/>
      <c r="B45" s="147">
        <v>2910180140</v>
      </c>
      <c r="C45" s="137" t="s">
        <v>61</v>
      </c>
      <c r="D45" s="142">
        <v>2949.7</v>
      </c>
      <c r="E45" s="136">
        <v>2902.4</v>
      </c>
      <c r="F45" s="151">
        <f t="shared" si="0"/>
        <v>-47.299999999999727</v>
      </c>
      <c r="G45" s="151">
        <f t="shared" si="1"/>
        <v>98.396447096314887</v>
      </c>
    </row>
    <row r="46" spans="1:7" ht="25.2" customHeight="1">
      <c r="A46" s="145"/>
      <c r="B46" s="147" t="s">
        <v>62</v>
      </c>
      <c r="C46" s="137" t="s">
        <v>63</v>
      </c>
      <c r="D46" s="142">
        <v>2.2999999999999998</v>
      </c>
      <c r="E46" s="136">
        <v>2.2999999999999998</v>
      </c>
      <c r="F46" s="151">
        <f t="shared" si="0"/>
        <v>0</v>
      </c>
      <c r="G46" s="151">
        <f t="shared" si="1"/>
        <v>100</v>
      </c>
    </row>
    <row r="47" spans="1:7" ht="25.2" customHeight="1">
      <c r="A47" s="145"/>
      <c r="B47" s="147" t="s">
        <v>64</v>
      </c>
      <c r="C47" s="137" t="s">
        <v>65</v>
      </c>
      <c r="D47" s="142">
        <v>0.5</v>
      </c>
      <c r="E47" s="136">
        <v>0.5</v>
      </c>
      <c r="F47" s="151">
        <f t="shared" si="0"/>
        <v>0</v>
      </c>
      <c r="G47" s="151">
        <f t="shared" si="1"/>
        <v>100</v>
      </c>
    </row>
    <row r="48" spans="1:7" ht="15" customHeight="1">
      <c r="A48" s="145"/>
      <c r="B48" s="147">
        <v>2910180700</v>
      </c>
      <c r="C48" s="137" t="s">
        <v>66</v>
      </c>
      <c r="D48" s="142">
        <v>385.1</v>
      </c>
      <c r="E48" s="136">
        <v>385.1</v>
      </c>
      <c r="F48" s="151">
        <f t="shared" si="0"/>
        <v>0</v>
      </c>
      <c r="G48" s="151">
        <f t="shared" si="1"/>
        <v>100</v>
      </c>
    </row>
    <row r="49" spans="1:7" ht="15.6" customHeight="1">
      <c r="A49" s="145"/>
      <c r="B49" s="147" t="s">
        <v>67</v>
      </c>
      <c r="C49" s="137" t="s">
        <v>68</v>
      </c>
      <c r="D49" s="142">
        <v>23.4</v>
      </c>
      <c r="E49" s="136">
        <v>23.4</v>
      </c>
      <c r="F49" s="151">
        <f t="shared" si="0"/>
        <v>0</v>
      </c>
      <c r="G49" s="151">
        <f t="shared" si="1"/>
        <v>100</v>
      </c>
    </row>
    <row r="50" spans="1:7" ht="15" customHeight="1">
      <c r="A50" s="145"/>
      <c r="B50" s="147">
        <v>2910180720</v>
      </c>
      <c r="C50" s="137" t="s">
        <v>69</v>
      </c>
      <c r="D50" s="142">
        <v>18223.599999999999</v>
      </c>
      <c r="E50" s="136">
        <v>18223.599999999999</v>
      </c>
      <c r="F50" s="151">
        <f t="shared" si="0"/>
        <v>0</v>
      </c>
      <c r="G50" s="151">
        <f t="shared" si="1"/>
        <v>100</v>
      </c>
    </row>
    <row r="51" spans="1:7" ht="15" customHeight="1">
      <c r="A51" s="145"/>
      <c r="B51" s="147" t="s">
        <v>70</v>
      </c>
      <c r="C51" s="137" t="s">
        <v>71</v>
      </c>
      <c r="D51" s="142">
        <v>1.2</v>
      </c>
      <c r="E51" s="136">
        <v>1.2</v>
      </c>
      <c r="F51" s="151">
        <f t="shared" si="0"/>
        <v>0</v>
      </c>
      <c r="G51" s="151">
        <f t="shared" si="1"/>
        <v>100</v>
      </c>
    </row>
    <row r="52" spans="1:7" ht="14.4" customHeight="1">
      <c r="A52" s="145"/>
      <c r="B52" s="147">
        <v>2910180730</v>
      </c>
      <c r="C52" s="137" t="s">
        <v>72</v>
      </c>
      <c r="D52" s="142">
        <v>969.7</v>
      </c>
      <c r="E52" s="136">
        <v>969.7</v>
      </c>
      <c r="F52" s="151">
        <f t="shared" si="0"/>
        <v>0</v>
      </c>
      <c r="G52" s="151">
        <f t="shared" si="1"/>
        <v>100</v>
      </c>
    </row>
    <row r="53" spans="1:7" ht="28.8" customHeight="1">
      <c r="A53" s="145"/>
      <c r="B53" s="147" t="s">
        <v>73</v>
      </c>
      <c r="C53" s="137" t="s">
        <v>74</v>
      </c>
      <c r="D53" s="142">
        <v>58.7</v>
      </c>
      <c r="E53" s="136">
        <v>58.7</v>
      </c>
      <c r="F53" s="151">
        <f t="shared" si="0"/>
        <v>0</v>
      </c>
      <c r="G53" s="151">
        <f t="shared" si="1"/>
        <v>100</v>
      </c>
    </row>
    <row r="54" spans="1:7" ht="25.2" customHeight="1">
      <c r="A54" s="145"/>
      <c r="B54" s="147">
        <v>2910180850</v>
      </c>
      <c r="C54" s="137" t="s">
        <v>75</v>
      </c>
      <c r="D54" s="142">
        <v>18421.5</v>
      </c>
      <c r="E54" s="136">
        <v>18421.5</v>
      </c>
      <c r="F54" s="151">
        <f t="shared" si="0"/>
        <v>0</v>
      </c>
      <c r="G54" s="151">
        <f t="shared" si="1"/>
        <v>100</v>
      </c>
    </row>
    <row r="55" spans="1:7" ht="14.4" customHeight="1">
      <c r="A55" s="145"/>
      <c r="B55" s="147">
        <v>2910180870</v>
      </c>
      <c r="C55" s="137" t="s">
        <v>76</v>
      </c>
      <c r="D55" s="142">
        <v>1133</v>
      </c>
      <c r="E55" s="136">
        <v>1133</v>
      </c>
      <c r="F55" s="151">
        <f t="shared" si="0"/>
        <v>0</v>
      </c>
      <c r="G55" s="151">
        <f t="shared" si="1"/>
        <v>100</v>
      </c>
    </row>
    <row r="56" spans="1:7" ht="31.2" customHeight="1">
      <c r="A56" s="145"/>
      <c r="B56" s="145">
        <v>9000000000</v>
      </c>
      <c r="C56" s="139" t="s">
        <v>77</v>
      </c>
      <c r="D56" s="142">
        <v>47878.400000000001</v>
      </c>
      <c r="E56" s="136">
        <v>47420.1</v>
      </c>
      <c r="F56" s="151">
        <f t="shared" si="0"/>
        <v>-458.30000000000291</v>
      </c>
      <c r="G56" s="151">
        <f t="shared" si="1"/>
        <v>99.04278338457425</v>
      </c>
    </row>
    <row r="57" spans="1:7" ht="21" customHeight="1">
      <c r="A57" s="145"/>
      <c r="B57" s="147">
        <v>9000000010</v>
      </c>
      <c r="C57" s="137" t="s">
        <v>78</v>
      </c>
      <c r="D57" s="142">
        <v>44309.3</v>
      </c>
      <c r="E57" s="136">
        <v>44037</v>
      </c>
      <c r="F57" s="151">
        <f t="shared" si="0"/>
        <v>-272.30000000000291</v>
      </c>
      <c r="G57" s="151">
        <f t="shared" si="1"/>
        <v>99.38545632632426</v>
      </c>
    </row>
    <row r="58" spans="1:7" ht="24.6" customHeight="1">
      <c r="A58" s="145"/>
      <c r="B58" s="147" t="s">
        <v>79</v>
      </c>
      <c r="C58" s="137" t="s">
        <v>80</v>
      </c>
      <c r="D58" s="142">
        <v>74.3</v>
      </c>
      <c r="E58" s="136">
        <v>74.3</v>
      </c>
      <c r="F58" s="151">
        <f t="shared" si="0"/>
        <v>0</v>
      </c>
      <c r="G58" s="151">
        <f t="shared" si="1"/>
        <v>100</v>
      </c>
    </row>
    <row r="59" spans="1:7" ht="15.6" customHeight="1">
      <c r="A59" s="145"/>
      <c r="B59" s="147" t="s">
        <v>81</v>
      </c>
      <c r="C59" s="137" t="s">
        <v>82</v>
      </c>
      <c r="D59" s="142">
        <v>3494.8</v>
      </c>
      <c r="E59" s="136">
        <v>3308.8</v>
      </c>
      <c r="F59" s="151">
        <f t="shared" si="0"/>
        <v>-186</v>
      </c>
      <c r="G59" s="151">
        <f t="shared" si="1"/>
        <v>94.677807027583839</v>
      </c>
    </row>
    <row r="60" spans="1:7" ht="13.8" customHeight="1">
      <c r="A60" s="145"/>
      <c r="B60" s="145">
        <v>9900000000</v>
      </c>
      <c r="C60" s="139" t="s">
        <v>83</v>
      </c>
      <c r="D60" s="142">
        <v>127.2</v>
      </c>
      <c r="E60" s="136">
        <v>125.3</v>
      </c>
      <c r="F60" s="151">
        <f t="shared" si="0"/>
        <v>-1.9000000000000057</v>
      </c>
      <c r="G60" s="151">
        <f t="shared" si="1"/>
        <v>98.506289308176093</v>
      </c>
    </row>
    <row r="61" spans="1:7" ht="15" customHeight="1">
      <c r="A61" s="145"/>
      <c r="B61" s="147">
        <v>9900080140</v>
      </c>
      <c r="C61" s="137" t="s">
        <v>61</v>
      </c>
      <c r="D61" s="142">
        <v>48.6</v>
      </c>
      <c r="E61" s="136">
        <v>46.8</v>
      </c>
      <c r="F61" s="151">
        <f t="shared" si="0"/>
        <v>-1.8000000000000043</v>
      </c>
      <c r="G61" s="151">
        <f t="shared" si="1"/>
        <v>96.296296296296291</v>
      </c>
    </row>
    <row r="62" spans="1:7" ht="27" customHeight="1">
      <c r="A62" s="145"/>
      <c r="B62" s="147" t="s">
        <v>84</v>
      </c>
      <c r="C62" s="137" t="s">
        <v>65</v>
      </c>
      <c r="D62" s="142">
        <v>31.4</v>
      </c>
      <c r="E62" s="136">
        <v>31.4</v>
      </c>
      <c r="F62" s="151">
        <f t="shared" si="0"/>
        <v>0</v>
      </c>
      <c r="G62" s="151">
        <f t="shared" si="1"/>
        <v>100</v>
      </c>
    </row>
    <row r="63" spans="1:7" ht="27" customHeight="1">
      <c r="A63" s="145"/>
      <c r="B63" s="147" t="s">
        <v>85</v>
      </c>
      <c r="C63" s="137" t="s">
        <v>86</v>
      </c>
      <c r="D63" s="142">
        <v>47.1</v>
      </c>
      <c r="E63" s="136">
        <v>47.1</v>
      </c>
      <c r="F63" s="151">
        <f t="shared" si="0"/>
        <v>0</v>
      </c>
      <c r="G63" s="151">
        <f t="shared" si="1"/>
        <v>100</v>
      </c>
    </row>
    <row r="64" spans="1:7" ht="16.2" customHeight="1">
      <c r="A64" s="156">
        <v>1000</v>
      </c>
      <c r="B64" s="156"/>
      <c r="C64" s="160" t="s">
        <v>87</v>
      </c>
      <c r="D64" s="157">
        <v>697891.4</v>
      </c>
      <c r="E64" s="158">
        <v>697838.8</v>
      </c>
      <c r="F64" s="159">
        <f t="shared" si="0"/>
        <v>-52.599999999976717</v>
      </c>
      <c r="G64" s="159">
        <f t="shared" si="1"/>
        <v>99.99246301072057</v>
      </c>
    </row>
    <row r="65" spans="1:7" ht="17.399999999999999" customHeight="1">
      <c r="A65" s="145">
        <v>1003</v>
      </c>
      <c r="B65" s="145"/>
      <c r="C65" s="148" t="s">
        <v>88</v>
      </c>
      <c r="D65" s="142">
        <v>682919.7</v>
      </c>
      <c r="E65" s="136">
        <v>682915</v>
      </c>
      <c r="F65" s="151">
        <f t="shared" si="0"/>
        <v>-4.6999999999534339</v>
      </c>
      <c r="G65" s="151">
        <f t="shared" si="1"/>
        <v>99.999311778529758</v>
      </c>
    </row>
    <row r="66" spans="1:7" ht="28.2" customHeight="1">
      <c r="A66" s="145">
        <v>1003</v>
      </c>
      <c r="B66" s="145">
        <v>2900000000</v>
      </c>
      <c r="C66" s="146" t="s">
        <v>20</v>
      </c>
      <c r="D66" s="142">
        <v>682919.7</v>
      </c>
      <c r="E66" s="136">
        <v>682915</v>
      </c>
      <c r="F66" s="151">
        <f t="shared" si="0"/>
        <v>-4.6999999999534339</v>
      </c>
      <c r="G66" s="151">
        <f t="shared" si="1"/>
        <v>99.999311778529758</v>
      </c>
    </row>
    <row r="67" spans="1:7" ht="11.4" customHeight="1">
      <c r="A67" s="149"/>
      <c r="B67" s="147">
        <v>2910252910</v>
      </c>
      <c r="C67" s="137" t="s">
        <v>89</v>
      </c>
      <c r="D67" s="142">
        <v>592440.69999999995</v>
      </c>
      <c r="E67" s="136">
        <v>592436.1</v>
      </c>
      <c r="F67" s="151">
        <f t="shared" si="0"/>
        <v>-4.5999999999767169</v>
      </c>
      <c r="G67" s="151">
        <f t="shared" si="1"/>
        <v>99.999223550981569</v>
      </c>
    </row>
    <row r="68" spans="1:7" ht="24" customHeight="1">
      <c r="A68" s="149"/>
      <c r="B68" s="147">
        <v>2910252920</v>
      </c>
      <c r="C68" s="137" t="s">
        <v>90</v>
      </c>
      <c r="D68" s="142">
        <v>8599.2999999999993</v>
      </c>
      <c r="E68" s="136">
        <v>8599.2999999999993</v>
      </c>
      <c r="F68" s="151">
        <f t="shared" si="0"/>
        <v>0</v>
      </c>
      <c r="G68" s="151">
        <f t="shared" si="1"/>
        <v>100</v>
      </c>
    </row>
    <row r="69" spans="1:7" ht="15.6" customHeight="1">
      <c r="A69" s="149"/>
      <c r="B69" s="147">
        <v>2910252930</v>
      </c>
      <c r="C69" s="137" t="s">
        <v>91</v>
      </c>
      <c r="D69" s="142">
        <v>262.39999999999998</v>
      </c>
      <c r="E69" s="136">
        <v>262.39999999999998</v>
      </c>
      <c r="F69" s="151">
        <f t="shared" si="0"/>
        <v>0</v>
      </c>
      <c r="G69" s="151">
        <f t="shared" si="1"/>
        <v>100</v>
      </c>
    </row>
    <row r="70" spans="1:7" ht="31.2" customHeight="1">
      <c r="A70" s="149"/>
      <c r="B70" s="147">
        <v>2910252940</v>
      </c>
      <c r="C70" s="137" t="s">
        <v>92</v>
      </c>
      <c r="D70" s="142">
        <v>81617.2</v>
      </c>
      <c r="E70" s="136">
        <v>81617.2</v>
      </c>
      <c r="F70" s="151">
        <f t="shared" si="0"/>
        <v>0</v>
      </c>
      <c r="G70" s="151">
        <f t="shared" si="1"/>
        <v>100</v>
      </c>
    </row>
    <row r="71" spans="1:7" ht="17.399999999999999" customHeight="1">
      <c r="A71" s="145">
        <v>1006</v>
      </c>
      <c r="B71" s="145">
        <v>1006</v>
      </c>
      <c r="C71" s="140" t="s">
        <v>93</v>
      </c>
      <c r="D71" s="142">
        <v>14971.7</v>
      </c>
      <c r="E71" s="136">
        <v>14923.7</v>
      </c>
      <c r="F71" s="151">
        <f t="shared" ref="F71:F78" si="2">E71-D71</f>
        <v>-48</v>
      </c>
      <c r="G71" s="151">
        <f t="shared" ref="G71:G78" si="3">E71*100/D71</f>
        <v>99.679395125470052</v>
      </c>
    </row>
    <row r="72" spans="1:7" ht="31.2" customHeight="1">
      <c r="A72" s="145">
        <v>1006</v>
      </c>
      <c r="B72" s="145">
        <v>2800000000</v>
      </c>
      <c r="C72" s="146" t="s">
        <v>18</v>
      </c>
      <c r="D72" s="142">
        <v>14728.8</v>
      </c>
      <c r="E72" s="136">
        <v>14724.1</v>
      </c>
      <c r="F72" s="151">
        <f t="shared" si="2"/>
        <v>-4.6999999999989086</v>
      </c>
      <c r="G72" s="151">
        <f t="shared" si="3"/>
        <v>99.96808972896639</v>
      </c>
    </row>
    <row r="73" spans="1:7" ht="31.2" customHeight="1">
      <c r="A73" s="149"/>
      <c r="B73" s="147">
        <v>2800110950</v>
      </c>
      <c r="C73" s="137" t="s">
        <v>94</v>
      </c>
      <c r="D73" s="142">
        <v>1700.8</v>
      </c>
      <c r="E73" s="136">
        <v>1698.9</v>
      </c>
      <c r="F73" s="151">
        <f t="shared" si="2"/>
        <v>-1.8999999999998636</v>
      </c>
      <c r="G73" s="151">
        <f t="shared" si="3"/>
        <v>99.888287864534334</v>
      </c>
    </row>
    <row r="74" spans="1:7" ht="41.4" customHeight="1">
      <c r="A74" s="149"/>
      <c r="B74" s="147">
        <v>2800150860</v>
      </c>
      <c r="C74" s="137" t="s">
        <v>19</v>
      </c>
      <c r="D74" s="142">
        <v>12347.2</v>
      </c>
      <c r="E74" s="136">
        <v>12344.6</v>
      </c>
      <c r="F74" s="151">
        <f t="shared" si="2"/>
        <v>-2.6000000000003638</v>
      </c>
      <c r="G74" s="151">
        <f t="shared" si="3"/>
        <v>99.978942594272382</v>
      </c>
    </row>
    <row r="75" spans="1:7" ht="54" customHeight="1">
      <c r="A75" s="149"/>
      <c r="B75" s="147" t="s">
        <v>95</v>
      </c>
      <c r="C75" s="137" t="s">
        <v>96</v>
      </c>
      <c r="D75" s="142">
        <v>680.8</v>
      </c>
      <c r="E75" s="136">
        <v>680.6</v>
      </c>
      <c r="F75" s="151">
        <f t="shared" si="2"/>
        <v>-0.19999999999993179</v>
      </c>
      <c r="G75" s="151">
        <f t="shared" si="3"/>
        <v>99.970622796709762</v>
      </c>
    </row>
    <row r="76" spans="1:7" ht="28.8" customHeight="1">
      <c r="A76" s="145">
        <v>1006</v>
      </c>
      <c r="B76" s="145">
        <v>2900000000</v>
      </c>
      <c r="C76" s="146" t="s">
        <v>20</v>
      </c>
      <c r="D76" s="142">
        <v>242.9</v>
      </c>
      <c r="E76" s="136">
        <v>199.7</v>
      </c>
      <c r="F76" s="151">
        <f t="shared" si="2"/>
        <v>-43.200000000000017</v>
      </c>
      <c r="G76" s="151">
        <f t="shared" si="3"/>
        <v>82.214903252367222</v>
      </c>
    </row>
    <row r="77" spans="1:7" ht="16.8" customHeight="1">
      <c r="A77" s="145" t="s">
        <v>97</v>
      </c>
      <c r="B77" s="145" t="s">
        <v>98</v>
      </c>
      <c r="C77" s="146" t="s">
        <v>99</v>
      </c>
      <c r="D77" s="142">
        <v>242.9</v>
      </c>
      <c r="E77" s="136">
        <v>199.7</v>
      </c>
      <c r="F77" s="151">
        <f t="shared" si="2"/>
        <v>-43.200000000000017</v>
      </c>
      <c r="G77" s="151">
        <f t="shared" si="3"/>
        <v>82.214903252367222</v>
      </c>
    </row>
    <row r="78" spans="1:7" ht="14.4" customHeight="1">
      <c r="A78" s="149"/>
      <c r="B78" s="147" t="s">
        <v>100</v>
      </c>
      <c r="C78" s="137" t="s">
        <v>101</v>
      </c>
      <c r="D78" s="142">
        <v>242.9</v>
      </c>
      <c r="E78" s="136">
        <v>199.7</v>
      </c>
      <c r="F78" s="151">
        <f t="shared" si="2"/>
        <v>-43.200000000000017</v>
      </c>
      <c r="G78" s="151">
        <f t="shared" si="3"/>
        <v>82.214903252367222</v>
      </c>
    </row>
    <row r="80" spans="1:7" ht="19.8" customHeight="1">
      <c r="C80" s="111" t="s">
        <v>157</v>
      </c>
      <c r="E80" s="212" t="s">
        <v>158</v>
      </c>
      <c r="F80" s="212"/>
    </row>
  </sheetData>
  <mergeCells count="12">
    <mergeCell ref="F1:G1"/>
    <mergeCell ref="E80:F80"/>
    <mergeCell ref="A6:C6"/>
    <mergeCell ref="B7:C7"/>
    <mergeCell ref="B8:C8"/>
    <mergeCell ref="A3:A4"/>
    <mergeCell ref="B3:B4"/>
    <mergeCell ref="C3:C4"/>
    <mergeCell ref="D3:D4"/>
    <mergeCell ref="E3:E4"/>
    <mergeCell ref="F3:G3"/>
    <mergeCell ref="A2:G2"/>
  </mergeCells>
  <pageMargins left="0.46" right="0.19" top="0.74803149606299213" bottom="0.74803149606299213" header="0.15748031496062992" footer="0.15748031496062992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Табл стандарт</vt:lpstr>
      <vt:lpstr>Сра зак росп</vt:lpstr>
      <vt:lpstr>ГП труд</vt:lpstr>
      <vt:lpstr>2015,2016</vt:lpstr>
      <vt:lpstr>расходы исп. в руб.</vt:lpstr>
      <vt:lpstr>расходы исп.(сокр) (в т.р.)</vt:lpstr>
      <vt:lpstr>прил.№3 (расходы)</vt:lpstr>
      <vt:lpstr>'Сра зак росп'!_ФильтрБазыДанных</vt:lpstr>
      <vt:lpstr>'ГП труд'!Область_печати</vt:lpstr>
      <vt:lpstr>'Сра зак росп'!Область_печати</vt:lpstr>
      <vt:lpstr>'Табл стандарт'!Область_печати</vt:lpstr>
    </vt:vector>
  </TitlesOfParts>
  <Company>Контрольно-счетная палата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Панкратова</dc:creator>
  <cp:lastModifiedBy>Жирков</cp:lastModifiedBy>
  <cp:lastPrinted>2017-02-27T07:37:12Z</cp:lastPrinted>
  <dcterms:created xsi:type="dcterms:W3CDTF">2017-01-31T11:46:22Z</dcterms:created>
  <dcterms:modified xsi:type="dcterms:W3CDTF">2017-03-17T06:38:41Z</dcterms:modified>
</cp:coreProperties>
</file>